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Contrattazione Integrativa" sheetId="7" r:id="rId7"/>
    <sheet name="Visualizzazione Limite 2016" sheetId="8" r:id="rId8"/>
    <sheet name="SI_1" sheetId="9" r:id="rId9"/>
    <sheet name="SI_1A" sheetId="10" r:id="rId10"/>
    <sheet name="SICI" sheetId="11" r:id="rId11"/>
    <sheet name="t1" sheetId="12" r:id="rId12"/>
    <sheet name="t2" sheetId="13" r:id="rId13"/>
    <sheet name="t2a" sheetId="14" r:id="rId14"/>
    <sheet name="t3" sheetId="15" r:id="rId15"/>
    <sheet name="t4" sheetId="16" r:id="rId16"/>
    <sheet name="t5" sheetId="17" r:id="rId17"/>
    <sheet name="t6" sheetId="18" r:id="rId18"/>
    <sheet name="t7" sheetId="19" r:id="rId19"/>
    <sheet name="t8" sheetId="20" r:id="rId20"/>
    <sheet name="t9" sheetId="21" r:id="rId21"/>
    <sheet name="t11" sheetId="22" r:id="rId22"/>
    <sheet name="t12" sheetId="23" r:id="rId23"/>
    <sheet name="t13" sheetId="24" r:id="rId24"/>
    <sheet name="t14" sheetId="25" r:id="rId25"/>
    <sheet name="t15" sheetId="26" r:id="rId26"/>
    <sheet name="SchedaRiconciliazione" sheetId="27" r:id="rId27"/>
    <sheet name="SI_1ACONV" sheetId="28" r:id="rId28"/>
  </sheets>
  <definedNames/>
  <calcPr fullCalcOnLoad="1"/>
</workbook>
</file>

<file path=xl/sharedStrings.xml><?xml version="1.0" encoding="utf-8"?>
<sst xmlns="http://schemas.openxmlformats.org/spreadsheetml/2006/main" count="1688" uniqueCount="711">
  <si>
    <t>Stampa  Intero Modello  in data : 15/11/2022</t>
  </si>
  <si>
    <t xml:space="preserve">Tipo Rilevazione : </t>
  </si>
  <si>
    <t>CONSUNTIVAZIONE SPESE</t>
  </si>
  <si>
    <t xml:space="preserve">Anno : </t>
  </si>
  <si>
    <t>2021</t>
  </si>
  <si>
    <t xml:space="preserve">Tipo Istituzione : </t>
  </si>
  <si>
    <t>COMUNI</t>
  </si>
  <si>
    <t xml:space="preserve">Istituzione : </t>
  </si>
  <si>
    <t>4064 - MANZANO</t>
  </si>
  <si>
    <t xml:space="preserve">Contratto : </t>
  </si>
  <si>
    <t>CONTRATTO FRIULI VENEZIAGIULIA</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</si>
  <si>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</si>
  <si>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</si>
  <si>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</si>
  <si>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</si>
  <si>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</si>
  <si>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</si>
  <si>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</si>
  <si>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</si>
  <si>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</si>
  <si>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</si>
  <si>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</si>
  <si>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</si>
  <si>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</si>
  <si>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</si>
  <si>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</si>
  <si>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</si>
  <si>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</si>
  <si>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</si>
  <si>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</si>
  <si>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</si>
  <si>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</si>
  <si>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</si>
  <si>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</si>
  <si>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</si>
  <si>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</si>
  <si>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</si>
  <si>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</si>
  <si>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</si>
  <si>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</si>
  <si>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</si>
  <si>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</si>
  <si>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</si>
  <si>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</si>
  <si>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</si>
  <si>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Risultano inviati i dati dell'appendice SI1A Convenzioni</t>
  </si>
  <si>
    <t>Il Modello inviato risulta certificato in data : 15/11/2022</t>
  </si>
  <si>
    <t>Il Modello inviato ? stato certificato la prima volta in data : 20/07/2022</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</si>
  <si>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</si>
  <si>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</si>
  <si>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</si>
  <si>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</si>
  <si>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</si>
  <si>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</si>
  <si>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</si>
  <si>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</si>
  <si>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</si>
  <si>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</si>
  <si>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</si>
  <si>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</si>
  <si>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</si>
  <si>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</si>
  <si>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</si>
  <si>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</si>
  <si>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</si>
  <si>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</si>
  <si>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</si>
  <si>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</si>
  <si>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</si>
  <si>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</si>
  <si>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</si>
  <si>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</si>
  <si>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</si>
  <si>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</si>
  <si>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</si>
  <si>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</si>
  <si>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</si>
  <si>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</si>
  <si>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</si>
  <si>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</si>
  <si>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GA</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</si>
  <si>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</si>
  <si>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</si>
  <si>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</si>
  <si>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</si>
  <si>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</si>
  <si>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</si>
  <si>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</si>
  <si>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</si>
  <si>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</si>
  <si>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15/11/2022 01:06:47</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</si>
  <si>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</si>
  <si>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</si>
  <si>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</si>
  <si>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</si>
  <si>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</si>
  <si>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2019</t>
  </si>
  <si>
    <t>2020</t>
  </si>
  <si>
    <t>SEGRETARI COMUNALI E PROVINCIALI</t>
  </si>
  <si>
    <t>DIRIGENTI E ALTE SPECIALIZ. FUORI DOTAZIONE ORG.</t>
  </si>
  <si>
    <t>CATEGORIA D</t>
  </si>
  <si>
    <t>CATEGORIA C</t>
  </si>
  <si>
    <t>CATEGORIA B</t>
  </si>
  <si>
    <t>CATEGORIA A</t>
  </si>
  <si>
    <t>CATEGORIA PLB</t>
  </si>
  <si>
    <t>CATEGORIA PLA</t>
  </si>
  <si>
    <t>RESTANTE PERSONALE</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</si>
  <si>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</si>
  <si>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</si>
  <si>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</si>
  <si>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</si>
  <si>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</si>
  <si>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</si>
  <si>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</si>
  <si>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</si>
  <si>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</si>
  <si>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</si>
  <si>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n.c.</t>
  </si>
  <si>
    <t>0,19</t>
  </si>
  <si>
    <t>6,41</t>
  </si>
  <si>
    <t>6,63</t>
  </si>
  <si>
    <t>5,79</t>
  </si>
  <si>
    <t>9,59</t>
  </si>
  <si>
    <t>9,33</t>
  </si>
  <si>
    <t>13,08</t>
  </si>
  <si>
    <t>7,27</t>
  </si>
  <si>
    <t>7,88</t>
  </si>
  <si>
    <t>7,8</t>
  </si>
  <si>
    <t>0,56</t>
  </si>
  <si>
    <t>1</t>
  </si>
  <si>
    <t>3</t>
  </si>
  <si>
    <t>0,04</t>
  </si>
  <si>
    <t>23,82</t>
  </si>
  <si>
    <t>24,42</t>
  </si>
  <si>
    <t>32,41</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</si>
  <si>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</si>
  <si>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</si>
  <si>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</si>
  <si>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</si>
  <si>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</si>
  <si>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</si>
  <si>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</si>
  <si>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</si>
  <si>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</si>
  <si>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</si>
  <si>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</si>
  <si>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</si>
  <si>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</si>
  <si>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</si>
  <si>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Flessibile (Tab.2A) - Dati riepilogativi dell'ultimo triennio</t>
  </si>
  <si>
    <t>Personale a tempo determinato n. dipendenti T2A</t>
  </si>
  <si>
    <t>Personale con contratti di collaborazione coordinata e continuativa</t>
  </si>
  <si>
    <t>TOTALE</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</si>
  <si>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</si>
  <si>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</si>
  <si>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</si>
  <si>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</si>
  <si>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</si>
  <si>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</si>
  <si>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</si>
  <si>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</si>
  <si>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</si>
  <si>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</si>
  <si>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</si>
  <si>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</si>
  <si>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</si>
  <si>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</si>
  <si>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</si>
  <si>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</si>
  <si>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</si>
  <si>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</si>
  <si>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</si>
  <si>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</si>
  <si>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</si>
  <si>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</si>
  <si>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</si>
  <si>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Contrattazione Integrativa - Dati riepilogativi dell'ultimo triennio</t>
  </si>
  <si>
    <t>Macrocategoria</t>
  </si>
  <si>
    <t>Fondo</t>
  </si>
  <si>
    <t>Risorse per il finanziamento del fondo (voci di entrata)</t>
  </si>
  <si>
    <t>Utilizzo del fondo (voci di uscita)</t>
  </si>
  <si>
    <t>PERSONALE NON DIRIGENTE</t>
  </si>
  <si>
    <t>Fondo contrattazione collettiva decentrata integrativa</t>
  </si>
  <si>
    <t>70.581</t>
  </si>
  <si>
    <t>49.478</t>
  </si>
  <si>
    <t>81.964</t>
  </si>
  <si>
    <t>43.984</t>
  </si>
  <si>
    <t>32.652</t>
  </si>
  <si>
    <t>Oneri voci stipendiali diverse art. 32 c. 6 Ccrl 16-18</t>
  </si>
  <si>
    <t>0</t>
  </si>
  <si>
    <t>59.001</t>
  </si>
  <si>
    <t>29.871</t>
  </si>
  <si>
    <t>45.598</t>
  </si>
  <si>
    <t>DIRIGENTI</t>
  </si>
  <si>
    <t>Fondo contrattazione integrativa dirigenti della Regione</t>
  </si>
  <si>
    <t>Fondo contrattazione integrativa dirigenti Enti Locali</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</si>
  <si>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</si>
  <si>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</si>
  <si>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</si>
  <si>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Totale Amministrazione</t>
  </si>
  <si>
    <t>Totale risorse tabella 15</t>
  </si>
  <si>
    <t>140965</t>
  </si>
  <si>
    <t>Totale voci non rilevanti ai fini della verifica del limite 2016 (#)</t>
  </si>
  <si>
    <t>Totale risorse soggette alla verifica del limite (a-b)</t>
  </si>
  <si>
    <t>Limite 2016 di cui all'articolo 23, comma 2 del DLgs 75/2017 (##)</t>
  </si>
  <si>
    <t>Coerenza con tolleranza di 1000 €</t>
  </si>
  <si>
    <t>KO*</t>
  </si>
  <si>
    <t>(#) Voce LEG398 della scheda SICI della corrispondente macro-categoria</t>
  </si>
  <si>
    <t>(##) Voce LEG428 della scheda SICI della corrispondente macro-categoria</t>
  </si>
  <si>
    <t>(*) L'intera istituzione è soggetta ad eccezione per il calcolo della squadratura poichè il collegio dei revisori o organo equivalente ha preso atto del superamento del limite</t>
  </si>
  <si>
    <t>Scheda Informativa 1</t>
  </si>
  <si>
    <t>Informazioni Istituzione</t>
  </si>
  <si>
    <t xml:space="preserve">Partita IVA : </t>
  </si>
  <si>
    <t>00548040302</t>
  </si>
  <si>
    <t xml:space="preserve">Codice Fiscale : </t>
  </si>
  <si>
    <t xml:space="preserve">Telefono : </t>
  </si>
  <si>
    <t>0432/938353</t>
  </si>
  <si>
    <t xml:space="preserve">Email : </t>
  </si>
  <si>
    <t>ragioneria@comune.manzano.ud.it</t>
  </si>
  <si>
    <t xml:space="preserve">Via : </t>
  </si>
  <si>
    <t>VIA NATISONE</t>
  </si>
  <si>
    <t xml:space="preserve">Numero Civico : </t>
  </si>
  <si>
    <t>34</t>
  </si>
  <si>
    <t xml:space="preserve">C.A.P. : </t>
  </si>
  <si>
    <t>33044</t>
  </si>
  <si>
    <t xml:space="preserve">Citt? : </t>
  </si>
  <si>
    <t>MANZANO</t>
  </si>
  <si>
    <t xml:space="preserve">Provincia : </t>
  </si>
  <si>
    <t>UD</t>
  </si>
  <si>
    <t xml:space="preserve">Codice Catastale : </t>
  </si>
  <si>
    <t>E899</t>
  </si>
  <si>
    <t xml:space="preserve">Popolazione residente : </t>
  </si>
  <si>
    <t>6244</t>
  </si>
  <si>
    <t xml:space="preserve">Superficie(Kmq) : </t>
  </si>
  <si>
    <t>31.04</t>
  </si>
  <si>
    <t xml:space="preserve">Indirizzo pagina web dell'ente : </t>
  </si>
  <si>
    <t>www.comune.manzano.ud.it</t>
  </si>
  <si>
    <t>Responsabile del Procedimento Amministrativo di cui alla legge 7/8/90, N.241 Capo II</t>
  </si>
  <si>
    <t>Cognome</t>
  </si>
  <si>
    <t>Nome</t>
  </si>
  <si>
    <t>Telefono</t>
  </si>
  <si>
    <t>EMail</t>
  </si>
  <si>
    <t>BRUNI</t>
  </si>
  <si>
    <t>VALENTINA</t>
  </si>
  <si>
    <t>0432/938354</t>
  </si>
  <si>
    <t>Referente da contattare</t>
  </si>
  <si>
    <t>GORI</t>
  </si>
  <si>
    <t>FRANCESCO</t>
  </si>
  <si>
    <t>francesco.gori@comune.manzano.ud.it</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</si>
  <si>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</si>
  <si>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</si>
  <si>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</si>
  <si>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</si>
  <si>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 xml:space="preserve"> </t>
  </si>
  <si>
    <t>INDICARE IL NUMERO DEI CONTRATTI DI COLLABORAZIONE COORDINATA E CONTINUATIVA.</t>
  </si>
  <si>
    <t>INDICARE IL NUMERO DEGLI INCARICHI LIBERO PROFESSIONALE, DI STUDIO, RICERCA E CONSULENZA.</t>
  </si>
  <si>
    <t>7</t>
  </si>
  <si>
    <t>INDICARE IL NUMERO DI CONTRATTI PER PRESTAZIONI PROFESSIONALI CONSISTENTI NELLA RESA DI SERVIZI O ADEMPIMENTI OBBLIGATORI PER LEGGE.</t>
  </si>
  <si>
    <t>12</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</si>
  <si>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</si>
  <si>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</si>
  <si>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473</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</si>
  <si>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</si>
  <si>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</si>
  <si>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</si>
  <si>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4</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</si>
  <si>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</si>
  <si>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</si>
  <si>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</si>
  <si>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</si>
  <si>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</si>
  <si>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</si>
  <si>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35580</t>
  </si>
  <si>
    <t>SPESA PER IL PERSONALE ESTERNO ALL'ISTITUZ.,IN POSIZ. DI COMANDO/DISTACCO/FUORI RUOLO/ESPERTI/CONSULENTI/CO.CO.CO. ASSEGNATI AGLI UFFICI DI DIRETTA COLLABORAZIONE CON GLI ORGANI DI INDIRIZZO POLITICO</t>
  </si>
  <si>
    <t>INDICARE IL NUMERO DI UNITÀ RILEVATE IN TABELLA 1 TRA I PRESENTI AL 31.12 INQUADRATI IN CATEGORIA B CON PROFILO ASSISTENTE DOMICILIARE</t>
  </si>
  <si>
    <t>INDICARE IL NUMERO DI UNITÀ RILEVATE IN TABELLA 1 TRA I PRESENTI AL 31.12 INQUADRATI IN CATEGORIA D CON PROFILO ASSISTENTE SOCIALE</t>
  </si>
  <si>
    <t>IMPORTO DEL LIMITE DI CUI ALL'ART .1, COMMA 557-QUATER O ART. 1, COMMA 562 DELLA LEGGE N. 296/2006 O DI ANALOGHE DISPOSIZIONI DELLE REGIONI E PROVINCE AUTONOME</t>
  </si>
  <si>
    <t xml:space="preserve">Note e chiarimenti alla rilevazione : </t>
  </si>
  <si>
    <t>Componenti Collegio dei Revisori (o Organo Equivalente)</t>
  </si>
  <si>
    <t>EMail (sostituisce l'ENTE RAPPRESENTATO delle rilevazioni precedenti)</t>
  </si>
  <si>
    <t>PUPPA</t>
  </si>
  <si>
    <t>SILVIA</t>
  </si>
  <si>
    <t>silvia.puppa@gmail.com</t>
  </si>
  <si>
    <t>Scheda Informativa 1A</t>
  </si>
  <si>
    <t>L'Ente fa parte di una "Unione di Comuni", ai sensi dell'art. 32 del d.lgs 267/2000 o di analoghe disposizioni delle Regioni e Province Autonome?</t>
  </si>
  <si>
    <t>Nel caso in cui siano stati esternalizzati dei servizi, l'Ente ha adempiuto a quanto previsto dall'articolo 6-bis del d.lgs. 165/2001 come modificato dall'art. 4 c. 2 del d.lgs. 75/2017?</t>
  </si>
  <si>
    <t>E' stato adottato il piano triennale dei fabbisogni di personale previsto dall'art.6, co 2, dlgs 165/2001 modificato dall'art.4 dlgs 75/2017 o analoghe disposizioni delle Regioni e Province Autonome?</t>
  </si>
  <si>
    <t>SI</t>
  </si>
  <si>
    <t>E' stato adottato il piano annuale delle assunzioni previsto o di analoghe disposizioni delle Regioni e Province Autonome?</t>
  </si>
  <si>
    <t xml:space="preserve">Al 31.12 le funzioni di Direttore Generale erano svolte da:  </t>
  </si>
  <si>
    <t xml:space="preserve"> - Soggetto appositamente incaricato; </t>
  </si>
  <si>
    <t xml:space="preserve"> - Segretario comunale (art. 108 comma 4 d.lgs. 267/2000)</t>
  </si>
  <si>
    <t>L'ente ha attive al 31/12 convenzioni con altri enti ai sensi dell'art. 30 del T.U.E.L. , o di analoghe disposizioni delle Regioni e Province Autonome?</t>
  </si>
  <si>
    <t>E' stato istituito un ufficio / servizio disciplinare?</t>
  </si>
  <si>
    <t xml:space="preserve">Numero di unità di personale assunte come stagionali a progetto </t>
  </si>
  <si>
    <t>Numero di persone in ingresso o uscita con mobilità fra pubblico e privato ex art. 23 bis comma 7 d.lgs.165/2001 o di analoghe disposizioni delle Regioni e Province Autonome</t>
  </si>
  <si>
    <t xml:space="preserve">L'Ente ha provveduto a reinternalizzare funzioni o servizi? </t>
  </si>
  <si>
    <t>In caso di risposta affermativa si passa alla sottodomanda:</t>
  </si>
  <si>
    <t>Ha riassorbito il personale già dipendente di amministrazioni pubbliche secondo quanto previsto dall'art. 19 c. 8 del dlgs. n. 175/2016 e dell¿art. 1 c. 872 della L. 205/2017?</t>
  </si>
  <si>
    <t>L'Ente ha proceduto alla revisione annuale delle partecipazioni societarie TUSP n. 175/2016?</t>
  </si>
  <si>
    <t>Numero di dirigenti della polizia locale</t>
  </si>
  <si>
    <t>Numero appartenenti alla polizia locale di categoria D</t>
  </si>
  <si>
    <t>Numero appartenenti alla polizia locale di categoria C</t>
  </si>
  <si>
    <t>L'Ente gestisce funzioni fondamentali in forma associata ai sensi dell¿art.14, comma 28, L.122/2010 e s.m. oggetto della sentenza additiva della Corte Costituzionale n. 33/2019?</t>
  </si>
  <si>
    <t>Quante funzioni con convenzioni?</t>
  </si>
  <si>
    <t>Quante funzioni con Unione di Comuni?</t>
  </si>
  <si>
    <t xml:space="preserve">L'ente fa parte di una segreteria convenzionata attiva al 31.12? (In caso di risposta affermativa si passa alle sottodomande 32 e 33) </t>
  </si>
  <si>
    <t xml:space="preserve">% di convenzione stabilita </t>
  </si>
  <si>
    <t>41.67</t>
  </si>
  <si>
    <t>L'ente è titolare (Capofila) della segreteria convenzionata al 31.12? (In caso di risposta negativa alla domanda 33 si passa alla domanda 34)</t>
  </si>
  <si>
    <t>Ente capofila della segreteria convenzionata al 31.12</t>
  </si>
  <si>
    <t>2603</t>
  </si>
  <si>
    <t>Quanti ex LSU/LPU/ASU sono stati stabilizzati (a tempo indeterminato) nell'anno di rilevazione?</t>
  </si>
  <si>
    <t>Quanti ex LSU/LPU/ASU sono stati contrattualizzati a tempo determinato nell'anno di rilevazione?</t>
  </si>
  <si>
    <t>Quanti ex LSU/LPU/ASU, già contrattualizzati a tempo determinato, hanno avuto proroga nell'anno di rilevazione?</t>
  </si>
  <si>
    <t>L'ente ha rispettato l'equilibrio Pluriennale di bilancio?</t>
  </si>
  <si>
    <t>E' stato rispettato l'art. 1 c. 557 e il comma 557-quater, l.f. per l'anno 2007 e o analoga disposizione delle Regioni e Province Autonome?</t>
  </si>
  <si>
    <t>Con l'entrata in vigore dell'art. 33 del d.l. 34/2019 in materia di assunzioni (e del d.m. attuativo 17.3.2020),sono aumentate le capacità assunzionali dei Comuni rispetto alla previgente normativa?</t>
  </si>
  <si>
    <t>Quanti LSU/LPU sono stati stabilizzati in soprannumero in deroga alla dotazione organica e al piano del fabbisogno di personale, ai sensi dell¿art. 1 c. 495 della L. 160/2019?</t>
  </si>
  <si>
    <t>L'Amministrazione ha individuato un responsabile della formazione del personale dipendente?</t>
  </si>
  <si>
    <t>No</t>
  </si>
  <si>
    <t>E' stato predisposto un piano di formazione?</t>
  </si>
  <si>
    <t>67) N. dipendenti che nell'anno di rilevazione hanno partecipato a corsi di formazione</t>
  </si>
  <si>
    <t>AREA TEMATICA</t>
  </si>
  <si>
    <t>Finanza,contabilita' e tributi</t>
  </si>
  <si>
    <t>2</t>
  </si>
  <si>
    <t>Trasparenza e anticorruzione</t>
  </si>
  <si>
    <t>32</t>
  </si>
  <si>
    <t>Sicurezza</t>
  </si>
  <si>
    <t>Innovazione digitale</t>
  </si>
  <si>
    <t>Patrimonio ,investimenti, finanziamenti</t>
  </si>
  <si>
    <t>Appalti e contratti</t>
  </si>
  <si>
    <t>Personale</t>
  </si>
  <si>
    <t>Politiche sociali ed educative</t>
  </si>
  <si>
    <t>Attività economiche produttive</t>
  </si>
  <si>
    <t>Soft skills (comunicazione, project management, informatica, lingue straniere,...)</t>
  </si>
  <si>
    <t>79) I corsi di formazione ai quali hanno partecipato dipendenti nell'anno di rilevazione sono stati erogati da :</t>
  </si>
  <si>
    <t>Docenti interni all'Amministrazione</t>
  </si>
  <si>
    <t>Soggetti privati</t>
  </si>
  <si>
    <t>5</t>
  </si>
  <si>
    <t>Università</t>
  </si>
  <si>
    <t>SNA</t>
  </si>
  <si>
    <t>FormezPA</t>
  </si>
  <si>
    <t>IFEL-Fondazione ANCI</t>
  </si>
  <si>
    <t xml:space="preserve">Altri soggetti pubblici(regione,provincia,città metropolitana,ASL,...)  </t>
  </si>
  <si>
    <t>Ordini professionali</t>
  </si>
  <si>
    <t>Altro</t>
  </si>
  <si>
    <t>90) Gli interventi formativi sono stati prevalentemente determinati sulla base di :</t>
  </si>
  <si>
    <t>Indicazioni formulate dai responsabili di settore</t>
  </si>
  <si>
    <t>Un'analisi dei bisogni dell'organizzazione</t>
  </si>
  <si>
    <t>Un'analisi formalizzata delle competenze del personale</t>
  </si>
  <si>
    <t>Richieste dei dipendenti di volta in volta valutata</t>
  </si>
  <si>
    <t xml:space="preserve">Macrocategoria : </t>
  </si>
  <si>
    <t>FONDO RELATIVO ALL'ANNO DI RILEVAZIONE / TEMPISTICA DELLA C.I.</t>
  </si>
  <si>
    <t>In caso di certificazione disgiunta: data di certificazione della sola costituzione del fondo/i specificamente riferita all'anno di rilevazione (art. 40-bis, c.1 del Dlgs 165/2001)</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</si>
  <si>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</si>
  <si>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</si>
  <si>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</si>
  <si>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ORGANIZZAZIONE E INCARICHI</t>
  </si>
  <si>
    <t>Numero complessivo di funzioni dirigenziali previste nell'ordinamento</t>
  </si>
  <si>
    <t>Numero di posizioni dirigenziali preposte alle strutture organizzative complesse ai sensi dell'art. 45, c. 4 del Ccrl 29.02.2008 effettivamente coperte alla data del 31.12 dell'anno di rilevazione</t>
  </si>
  <si>
    <t>Valore medio su base annua della retribuzione di posizione previsto per le strutture organizzative complesse di cui all'art. 45, c. 4 del Ccrl 29.02.2008 (euro)</t>
  </si>
  <si>
    <t>Numero di posizioni dirigenziali effettivamente coperte alla data del 31.12 dell'anno di rilevazione per la fascia più elevata</t>
  </si>
  <si>
    <t>Numero di posizioni dirigenziali effettivamente coperte alla data del 31.12 dell'anno di rilevazione per la fascia meno elevata</t>
  </si>
  <si>
    <t>Numero di posizioni dirigenziali effettivamente coperte alla data del 31.12 dell'anno di rilevazione per le restanti fasce</t>
  </si>
  <si>
    <t>Valore unitario su base annua della retribuzione di posizione previsto per la fascia più elevata (euro)</t>
  </si>
  <si>
    <t>Valore unitario su base annua della retribuzione di posizione previsto per la fascia meno elevata (euro)</t>
  </si>
  <si>
    <t>Valore unitario su base annua della retribuzione di posizione previsto per le restanti fasce (valore medio in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</si>
  <si>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</si>
  <si>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</si>
  <si>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</si>
  <si>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</si>
  <si>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Importo totale della retribuzione di risultato non erogata a seguito della valutazione non piena con riferimento al fondo dell'anno di rilevazione (euro)</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</si>
  <si>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</si>
  <si>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</si>
  <si>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</si>
  <si>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</si>
  <si>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</si>
  <si>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</si>
  <si>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</si>
  <si>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</si>
  <si>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</si>
  <si>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INFORMAZIONI / CHIARIMENTI</t>
  </si>
  <si>
    <t>Informazioni/chiarimenti da parte dell'Organo di controllo (max 1.500 caratteri)</t>
  </si>
  <si>
    <t>Informazioni/chiarimenti da parte dell'Amministrazione (max 1.500 caratteri)</t>
  </si>
  <si>
    <t>09-11-2021</t>
  </si>
  <si>
    <t>30-12-2021</t>
  </si>
  <si>
    <t>Numero totale delle posizioni organizzative previste nell'anno di rilevazione</t>
  </si>
  <si>
    <t>6</t>
  </si>
  <si>
    <t>Numero di posizioni organizzative effettivamente coperte alla data del 31.12 dell'anno di rilevazione per la fascia più elevata</t>
  </si>
  <si>
    <t>Numero di posizioni organizzative effettivamente coperte alla data del 31.12 dell'anno di rilevazione per la fascia meno elevata</t>
  </si>
  <si>
    <t>Numero di posizioni organizzative effettivamente coperte alla data del 31.12 dell'anno di rilevazione per le restanti fasce</t>
  </si>
  <si>
    <t>(eventuale) Numero di posizioni organizzative in convenzione ex art. 5 L.R. n. 21/2019 coperte alla data del 31.12 dell'anno di rilevazione</t>
  </si>
  <si>
    <t>10350</t>
  </si>
  <si>
    <t>6812</t>
  </si>
  <si>
    <t>9967</t>
  </si>
  <si>
    <t>(eventuale) Valore unitario su base annua della retribuzione di posizione previsto per le P.O. in convenzione (quota a carico dell'ente, valore medio in euro)</t>
  </si>
  <si>
    <t>PROGRESSIONI ECONOMICHE ORIZZONTALI A VALERE SUL FONDO DELL'ANNO DI RILEVAZIONE</t>
  </si>
  <si>
    <t>E' stata verificata la sussistenza del requisito di cui all'art. 4, c. 2 del Ccrl 3.7.2007 ai fini delle PEO (S/N)?</t>
  </si>
  <si>
    <t>Numero dei dipendenti che hanno concorso alle procedure per le PEO a valere sul fondo dell'anno di rilevazione</t>
  </si>
  <si>
    <t>8</t>
  </si>
  <si>
    <t>Numero totale delle PEO effettuate a valere sul fondo dell'anno di rilevazione</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</si>
  <si>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</si>
  <si>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</si>
  <si>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 (euro)</t>
  </si>
  <si>
    <t>1100</t>
  </si>
  <si>
    <t>Importo totale della produttività individuale erogata a valere sul fondo dell'anno di rilevazione (euro)</t>
  </si>
  <si>
    <t>Importo totale della produttività collettiva erogata a valere sul fondo dell'anno di rilevazione (euro)</t>
  </si>
  <si>
    <t>Importo totale della produttività non erogata a seguito della valutazione non piena con riferimento al fondo dell'anno di rilevazione (euro)</t>
  </si>
  <si>
    <t>Importo totale della retribuzione di risultato riferita ad incarichi di posizioni organizzative, alte professionalità ecc. erogato a valere sull'anno di rilevazione (euro)</t>
  </si>
  <si>
    <t>Importo totale della retribuzione di risultato relativo ad incarichi di posizioni organizzative, alte professionalità ecc. non erogato a seguito della valutazione non piena con riferimento all'anno di rilevazione (euro)</t>
  </si>
  <si>
    <t>Viene effettuata la valutazione delle prestazioni e dei risultati dei dipendenti (art. 6 del Ccnl 31.3.1999) (S/N) ?</t>
  </si>
  <si>
    <t>SINGOLA</t>
  </si>
  <si>
    <t>Quale è il valore massimo in percentuale dell'indennità di risultato rispetto all'indennità di posizione (art.10, c. 3 del Ccnl 31.3.1999)?</t>
  </si>
  <si>
    <t>35,00 %</t>
  </si>
  <si>
    <t>Produttività individuale a valere sul fondo dell'anno di rilevazione non ancora erogata.
Retribuzione di risultato non ancora erogata.</t>
  </si>
  <si>
    <t>T1 Personale a Tempo Indeterminato</t>
  </si>
  <si>
    <t>Qualifica</t>
  </si>
  <si>
    <t>Tempo Pieno</t>
  </si>
  <si>
    <t>Part Time Inf. 50%</t>
  </si>
  <si>
    <t>Part Time Sup. 50%</t>
  </si>
  <si>
    <t>Totale Dipendenti al 31/12</t>
  </si>
  <si>
    <t>TOTALE GENERALE</t>
  </si>
  <si>
    <t>U</t>
  </si>
  <si>
    <t>D</t>
  </si>
  <si>
    <t>ALTE SPECIALIZZ. FUORI D.O.</t>
  </si>
  <si>
    <t>POSIZIONE ECONOMICA D3</t>
  </si>
  <si>
    <t>POSIZIONE ECONOMICA D2</t>
  </si>
  <si>
    <t>POSIZIONE ECONOMICA D1</t>
  </si>
  <si>
    <t>POSIZIONE ECONOMICA C4</t>
  </si>
  <si>
    <t>POSIZIONE ECONOMICA C3</t>
  </si>
  <si>
    <t>POSIZIONE ECONOMICA C2</t>
  </si>
  <si>
    <t>POSIZIONE ECONOMICA C1</t>
  </si>
  <si>
    <t>POSIZIONE ECONOMICA B9</t>
  </si>
  <si>
    <t>POSIZIONE ECONOMICA B8</t>
  </si>
  <si>
    <t>POSIZIONE ECONOMICA B6</t>
  </si>
  <si>
    <t>POSIZIONE ECONOMICA B4</t>
  </si>
  <si>
    <t>POSIZIONE ECONOMICA B2</t>
  </si>
  <si>
    <t>POSIZIONE ECONOMICA A5</t>
  </si>
  <si>
    <t>POSIZIONE ECONOMICA PLB2</t>
  </si>
  <si>
    <t>POSIZIONE ECONOMICA PLA5</t>
  </si>
  <si>
    <t>POSIZIONE ECONOMICA PLA3</t>
  </si>
  <si>
    <t>POSIZIONE ECONOMICA PLA2</t>
  </si>
  <si>
    <t>COLLABORATORE A TEMPO DETERMINATO</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</si>
  <si>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</si>
  <si>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</si>
  <si>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</si>
  <si>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</si>
  <si>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</si>
  <si>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</si>
  <si>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</si>
  <si>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</si>
  <si>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T2A Personale con Rapporto di Lavoro Flessibile</t>
  </si>
  <si>
    <t xml:space="preserve"> LA TABELLA NON RISULTA RILEVATA </t>
  </si>
  <si>
    <t>T3 Personale Comandato/Distaccato e Fuori Ruolo</t>
  </si>
  <si>
    <t>Personale dell'Amministrazione - comandati/distaccati</t>
  </si>
  <si>
    <t>Personale dell'Amministrazione - fuori ruolo</t>
  </si>
  <si>
    <t>Personale dell'Amministrazione - convenzioni</t>
  </si>
  <si>
    <t>Personale dell'Amministrazione - personale in aspettativa</t>
  </si>
  <si>
    <t>Personale Esterno - comandati/distaccati</t>
  </si>
  <si>
    <t>Personale Esterno - fuori ruolo</t>
  </si>
  <si>
    <t>Personale Esterno - convenzioni</t>
  </si>
  <si>
    <t>SEGRETARIO B</t>
  </si>
  <si>
    <t>T4 Passaggi di Ruolo/Posizione Economica/Profilo</t>
  </si>
  <si>
    <t>Qualifica di partenza</t>
  </si>
  <si>
    <t>Qualifica di arrivo</t>
  </si>
  <si>
    <t>Numero di passagi</t>
  </si>
  <si>
    <t>TOTALE PASSAGGI</t>
  </si>
  <si>
    <t>POSIZIONE ECONOMICA B7</t>
  </si>
  <si>
    <t>POSIZIONE ECONOMICA B5</t>
  </si>
  <si>
    <t>POSIZIONE ECONOMICA A4</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</si>
  <si>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</si>
  <si>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</si>
  <si>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</si>
  <si>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</si>
  <si>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</si>
  <si>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</si>
  <si>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</si>
  <si>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</si>
  <si>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</si>
  <si>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</si>
  <si>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POSIZIONE ECONOMICA D4</t>
  </si>
  <si>
    <t>POSIZIONE ECONOMICA B1</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</si>
  <si>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</si>
  <si>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</si>
  <si>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</si>
  <si>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</si>
  <si>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</si>
  <si>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</si>
  <si>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</si>
  <si>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</si>
  <si>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</si>
  <si>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</si>
  <si>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</si>
  <si>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</si>
  <si>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</si>
  <si>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</si>
  <si>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</si>
  <si>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</si>
  <si>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</si>
  <si>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</si>
  <si>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</si>
  <si>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</si>
  <si>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</si>
  <si>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</si>
  <si>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</si>
  <si>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</si>
  <si>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</si>
  <si>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</si>
  <si>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</si>
  <si>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</si>
  <si>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</si>
  <si>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</si>
  <si>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</si>
  <si>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</si>
  <si>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</si>
  <si>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</si>
  <si>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</si>
  <si>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</si>
  <si>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</si>
  <si>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</si>
  <si>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</si>
  <si>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</si>
  <si>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</si>
  <si>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</si>
  <si>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</si>
  <si>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</si>
  <si>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</si>
  <si>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</si>
  <si>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</si>
  <si>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</si>
  <si>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</si>
  <si>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</si>
  <si>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</si>
  <si>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</si>
  <si>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</si>
  <si>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</si>
  <si>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</si>
  <si>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</si>
  <si>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</si>
  <si>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</si>
  <si>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</si>
  <si>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</si>
  <si>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</si>
  <si>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</si>
  <si>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</si>
  <si>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</si>
  <si>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</si>
  <si>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</si>
  <si>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</si>
  <si>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</si>
  <si>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</si>
  <si>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</si>
  <si>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</si>
  <si>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</si>
  <si>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</si>
  <si>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RETRIBUZIONE AGGIUNTIVA PER SEDI CONVENZIONATE</t>
  </si>
  <si>
    <t>ASSEGNO AD PERSONAM</t>
  </si>
  <si>
    <t>INDENNITÀ ART. 42, COMMA 5-TER, D.LGS. 151/2001</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</si>
  <si>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</si>
  <si>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</si>
  <si>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</si>
  <si>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</si>
  <si>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</si>
  <si>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</si>
  <si>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</si>
  <si>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 E IND.SCAVALCO</t>
  </si>
  <si>
    <t>ONORARI AVVOCATI</t>
  </si>
  <si>
    <t>COMPETENZE PERSONALE COMANDATO/DISTACCATO PRESSO L'AMM.NE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</si>
  <si>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</si>
  <si>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</si>
  <si>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</si>
  <si>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</si>
  <si>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</si>
  <si>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</si>
  <si>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</si>
  <si>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</si>
  <si>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</si>
  <si>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</si>
  <si>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</si>
  <si>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</si>
  <si>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</si>
  <si>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</si>
  <si>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</si>
  <si>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</si>
  <si>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</si>
  <si>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</si>
  <si>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</si>
  <si>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</si>
  <si>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</si>
  <si>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</si>
  <si>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</si>
  <si>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</si>
  <si>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</si>
  <si>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</si>
  <si>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</si>
  <si>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</si>
  <si>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</si>
  <si>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</si>
  <si>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</si>
  <si>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</si>
  <si>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</si>
  <si>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</si>
  <si>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</si>
  <si>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</si>
  <si>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RIMBORSI RICEVUTI  DALLA REGIONE PER LA PEREQUAZIONE STIPEND</t>
  </si>
  <si>
    <t>ALTRI RIMBORSI RICEVUTI DALLE AMMINISTRAZIONI (-)</t>
  </si>
  <si>
    <t>Elenco istituzioni ed importi dei rimborsi effettuati</t>
  </si>
  <si>
    <t>P071 - COMUNE DI CORNO DI ROSAZZO CONVENZIONE SEGRETERIA E. 9.788,77 - COMUNE  DI REMANZACCO CONVEZIONE SEGRETARIA E. 18.047,14 - COMUNE DI POVOLETTO - CONVENZIONE SEGRETERIA E. 700,39 - ASU FC CONVENZIONE PERSONALE AMMINISTRATIVO - E. 1.148,40</t>
  </si>
  <si>
    <t>Elenco istituzioni ed importi dei rimborsi ricevuti</t>
  </si>
  <si>
    <t>P099 REGIONE FVG SALDO CANTIERI LAVORO ANNI PRECEDENTI E. 9.322,13 - P071 COMUNE DI TRIVIGNANO CONVENZIONE PERSONALE TECNICO E. 7.211,53 - P099 INAL RIMBORSO INFORTUNIO E. 1.831,20</t>
  </si>
  <si>
    <t>T15 Fondo per la contrattazione integrativa</t>
  </si>
  <si>
    <t>Macrocategoria : PERSONALE NON DIRIGENTE</t>
  </si>
  <si>
    <t>Importo di competenza</t>
  </si>
  <si>
    <t>Entrata</t>
  </si>
  <si>
    <t>Uscita</t>
  </si>
  <si>
    <t>Risorse fisse aventi carattere di certezza e stabilità</t>
  </si>
  <si>
    <t>ART 32 C 1,4 CCRL 16-18 - RISORSE STABILI AL 1.1.2018</t>
  </si>
  <si>
    <t>ART 32 C 3 L D) CCRL 16-18 - RIA E ASS AD PERS DIP CESSATI</t>
  </si>
  <si>
    <t>totale Risorse fisse aventi carattere di certezza e stabilità Fondo contratt. coll. decentrata integrativa</t>
  </si>
  <si>
    <t>59.110</t>
  </si>
  <si>
    <t>Risorse variabili</t>
  </si>
  <si>
    <t>ART 32 C 1 CCRL 16-18 - RIS VAR DIP TI 31.12.2016</t>
  </si>
  <si>
    <t>totale Risorse variabili Fondo contratt. coll. decentrata integrativa</t>
  </si>
  <si>
    <t>22.854</t>
  </si>
  <si>
    <t>totale Fondo contratt. coll. decentrata integrativa</t>
  </si>
  <si>
    <t>ART 32 C 6 CCRL 16-18 - RIS BILANCIO SALARIO AGGIUNTIVO</t>
  </si>
  <si>
    <t>ART 32 C 6 CCRL 16-18 - RIS BILANCIO FONDO STRAORDINARIO</t>
  </si>
  <si>
    <t>ART 32 C 6 CCRL 16-18 - RIS BILANCIO INDENNITÀ</t>
  </si>
  <si>
    <t>totale Risorse variabili Oneri voci stipendiali diverse art. 32 c. 6 Ccrl 16-18</t>
  </si>
  <si>
    <t>totale Oneri voci stipendiali diverse art. 32 c. 6 Ccrl 16-18</t>
  </si>
  <si>
    <t>Destinazioni erogate per prestazioni rese nell'anno di riferimento</t>
  </si>
  <si>
    <t>ART 32 C 1 CCRL 16-18 - PROGR ECON ORIZZONTALI (STORICHE)</t>
  </si>
  <si>
    <t>ART 32 C 1 CCRL 16-18 - PROGR ECON ORIZZONTALI (ANNO RIF.TO)</t>
  </si>
  <si>
    <t>totale Destinazioni erogate per prestazioni rese nell'anno di riferimento Fondo contratt. coll. decentrata integrativa</t>
  </si>
  <si>
    <t>ART 26 C 3 CCRL 02-05 - SALARIO AGGIUNTIVO</t>
  </si>
  <si>
    <t>ART 21 C 2 L E CCRL 98-01 - IND PARTICOLARI RESPONSABILITÀ</t>
  </si>
  <si>
    <t>ART 21 C 2 L I) CCRL 98-01 - IND STATO CIV ANAGR ELET TRIBUT</t>
  </si>
  <si>
    <t>ARTT 3-4-5-6 CCRL 16-18 - IND CONDIZIONI DI LAVORO DIVERSE</t>
  </si>
  <si>
    <t>ART 26 CCRL 16-18 - INDENNITÀ SERV. EST. POLIZIA LOCALE</t>
  </si>
  <si>
    <t>ART 17 C 8 CCRL 2002 - PRESTAZIONI LAVORO STRAORDINARIO</t>
  </si>
  <si>
    <t>totale Destinazioni erogate per prestazioni rese nell'anno di riferimento Oneri voci stipendiali diverse art. 32 c. 6 Ccrl 16-18</t>
  </si>
  <si>
    <t>Scheda di Riconciliazione</t>
  </si>
  <si>
    <t>Voci di Spesa/Costo</t>
  </si>
  <si>
    <t>Importo Sico</t>
  </si>
  <si>
    <t>Importo Siope</t>
  </si>
  <si>
    <t>Importo Bilancio</t>
  </si>
  <si>
    <t>Nota</t>
  </si>
  <si>
    <t>Totale T12</t>
  </si>
  <si>
    <t>850426</t>
  </si>
  <si>
    <t>1005749</t>
  </si>
  <si>
    <t>IMPORTO COMPRENSIVO DELLA VOCE P015 - DIFFERENZA INDICATA IN TAB. 14: PERSONALE CESSATO E DIRITTI DI ROGITO</t>
  </si>
  <si>
    <t>Totale T13</t>
  </si>
  <si>
    <t>163112</t>
  </si>
  <si>
    <t>Assegno T14</t>
  </si>
  <si>
    <t>17166</t>
  </si>
  <si>
    <t>TOTALE PARZIALE</t>
  </si>
  <si>
    <t>1030704</t>
  </si>
  <si>
    <t xml:space="preserve">L010 - GESTIONE MENSE </t>
  </si>
  <si>
    <t>L011 - EROGAZIONE BUONI PASTO</t>
  </si>
  <si>
    <t>7264</t>
  </si>
  <si>
    <t>L020 - FORMAZIONE DEL PERSONALE</t>
  </si>
  <si>
    <t>2476</t>
  </si>
  <si>
    <t>L108 - CONTRATTI DI COLLABORAZIONE COORDINATA E CONTINUATIVA</t>
  </si>
  <si>
    <t>L109 - INCARICHI LIBERO PROFESSIONALI/STUDIO/RICERCA/CONSULENZA</t>
  </si>
  <si>
    <t>7303</t>
  </si>
  <si>
    <t>4086</t>
  </si>
  <si>
    <t>INCARICHI PAGATI CON CODICE DIVERSO, MA INSERITI IN RELAZIONE ALLA TIPOLOGIA DELLA PRESTAZIONE</t>
  </si>
  <si>
    <t>P015 - RETRIBUZIONI PERSONALE  A TEMPO DETERMINATO</t>
  </si>
  <si>
    <t>25680</t>
  </si>
  <si>
    <t>IMPORTO GIA' COMPRESO IN TAB. 12 E 13</t>
  </si>
  <si>
    <t>P035 - CONTRIBUTI A CARICO DELL'AMM. PER FONDI PREV. COMPLEMENTARE</t>
  </si>
  <si>
    <t>1214</t>
  </si>
  <si>
    <t>P055 - CONTRIBUTI A CARICO DELL'AMM.NE SU COMP. FISSE E ACCESSORIE</t>
  </si>
  <si>
    <t>275853</t>
  </si>
  <si>
    <t>272723</t>
  </si>
  <si>
    <t>IMPORTO AL NETTO DELLA SPESA INDICATA IN TAB. 14</t>
  </si>
  <si>
    <t>P061 - IRAP</t>
  </si>
  <si>
    <t>81138</t>
  </si>
  <si>
    <t>88844</t>
  </si>
  <si>
    <t>IMPORTO AL NETTO DELL'IRAP RELATIVA A: AMMINISTRATORI - PRESTAZIONI OCCASIONALI - INTERINALI - CESSATI - ETC - SPESA, SE DOVUTA, INDICATA IN TAB. 14</t>
  </si>
  <si>
    <t>P062 - ONERI PER I CONTRATTI DI SOMMINISTRAZIONE(INTERINALI)</t>
  </si>
  <si>
    <t>16307</t>
  </si>
  <si>
    <t>15191</t>
  </si>
  <si>
    <t>IMPORTO SICO INDICATO AL LORDO IRAP</t>
  </si>
  <si>
    <t>P065 - COMPENSI PER PERSONALE LSU/LPU</t>
  </si>
  <si>
    <t>SOMME RIMBORSATE ALLE AMMINISTRAZIONI PER SPESE DI PERSONALE
(sommatoria dei diversi rimborsi presenti in tabella 14)</t>
  </si>
  <si>
    <t>31531</t>
  </si>
  <si>
    <t>VEDASI NOTA DI TAB. 14</t>
  </si>
  <si>
    <t>1453790</t>
  </si>
  <si>
    <t>1423227</t>
  </si>
  <si>
    <t>RIMBORSI RICEVUTI  DALLE AMMINISTRAZIONI PER SPESE DI PERSONALE  (a riduzione)
(sommatoria dei diversi rimborsi presenti in tabella 14)</t>
  </si>
  <si>
    <t>142895</t>
  </si>
  <si>
    <t>TOTALE GENERALE AL NETTO DEI RIMBORSI</t>
  </si>
  <si>
    <t>1310895</t>
  </si>
  <si>
    <t>Scheda Informativa 1A Convenzioni</t>
  </si>
  <si>
    <t>Al 31.12 l'Ente è capofila di una convenzione stipulata ai sensi dell'art. 30 del T.U.E.L. , o di analoghe disposizioni delle Regioni e Province Autonome?</t>
  </si>
  <si>
    <t>In caso di risposta negativa si richiede di indicare il codice dell'Ente capofila (file con i codici degli enti associato al kit excel)</t>
  </si>
  <si>
    <t>In caso di risposta positiva si richiede di indicare quali sono i servizi oggetto della convenzione selezionandoli dall'elenco proposto</t>
  </si>
  <si>
    <t>Organizzazione generale dell'amministrazione, gestione finanziaria e contabile e controllo;</t>
  </si>
  <si>
    <t>Organizzazione dei servizi pubblici di interesse generale di ambito comunale, ivi compresi i servizi di trasporto pubblico comunale;</t>
  </si>
  <si>
    <t>Catasto, ad eccezione delle funzioni mantenute allo Stato dalla normativa vigente;</t>
  </si>
  <si>
    <t>La pianificazione urbanistica ed edilizia di ambito comunale nonché la partecipazione alla pianificazione territoriale di livello sovracomunale;</t>
  </si>
  <si>
    <t>Attività, in ambito comunale, di pianificazione di protezione civile e di coordinamento dei primi soccorsi;</t>
  </si>
  <si>
    <t>L'organizzazione e la gestione dei servizi di raccolta, avvio e smaltimento e recupero dei rifiuti urbani e la riscossione dei relativi tributi;</t>
  </si>
  <si>
    <t>Progettazione e gestione del sistema locale dei servizi sociali ed erogazione delle relative prestazioni ai cittadini, secondo quanto previsto dall'articolo 118, quarto comma, della Costituzione;</t>
  </si>
  <si>
    <t>Edilizia scolastica (per la parte non attribuita alla competenza delle province), organizzazione e gestione dei servizi scolastici;</t>
  </si>
  <si>
    <t>Polizia municipale e polizia amministrativa locale;</t>
  </si>
  <si>
    <t>Tenuta dei registri di stato civile e di popolaz e compiti in materia di servizi anagrafici nonché in materia di serv. elettorali e statistici, nell'esercizio delle funzioni di competenza statale[1]</t>
  </si>
  <si>
    <t>5921</t>
  </si>
  <si>
    <t>2394</t>
  </si>
</sst>
</file>

<file path=xl/styles.xml><?xml version="1.0" encoding="utf-8"?>
<styleSheet xmlns="http://schemas.openxmlformats.org/spreadsheetml/2006/main">
  <numFmts count="1">
    <numFmt numFmtId="164" formatCode="#,##0.00"/>
  </numFmts>
  <fonts count="5">
    <font>
      <sz val="10"/>
      <name val="Arial"/>
      <family val="0"/>
    </font>
    <font>
      <b/>
      <sz val="14"/>
      <name val="Arial"/>
      <family val="0"/>
    </font>
    <font>
      <b/>
      <sz val="10"/>
      <name val="Arial"/>
      <family val="0"/>
    </font>
    <font>
      <b/>
      <sz val="12"/>
      <name val="Arial"/>
      <family val="0"/>
    </font>
    <font>
      <sz val="12"/>
      <name val="Arial"/>
      <family val="0"/>
    </font>
  </fonts>
  <fills count="2">
    <fill>
      <patternFill/>
    </fill>
    <fill>
      <patternFill patternType="gray125"/>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0">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16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3"/>
  <sheetViews>
    <sheetView tabSelected="1" workbookViewId="0" topLeftCell="A1">
      <selection activeCell="A1" sqref="A1"/>
    </sheetView>
  </sheetViews>
  <sheetFormatPr defaultColWidth="9.140625" defaultRowHeight="12.75"/>
  <sheetData>
    <row r="1" ht="12.7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M10" t="s">
        <v>42</v>
      </c>
      <c r="N10" t="s">
        <v>42</v>
      </c>
      <c r="O10" t="s">
        <v>42</v>
      </c>
      <c r="P10" t="s">
        <v>42</v>
      </c>
      <c r="Q10" t="s">
        <v>42</v>
      </c>
      <c r="R10" t="s">
        <v>42</v>
      </c>
      <c r="S10" t="s">
        <v>42</v>
      </c>
      <c r="T10" t="s">
        <v>42</v>
      </c>
      <c r="U10" t="s">
        <v>42</v>
      </c>
      <c r="W10" t="s">
        <v>42</v>
      </c>
      <c r="X10" t="s">
        <v>42</v>
      </c>
      <c r="Y10" t="s">
        <v>42</v>
      </c>
      <c r="Z10" t="s">
        <v>42</v>
      </c>
      <c r="AA10" t="s">
        <v>42</v>
      </c>
      <c r="AB10" t="s">
        <v>42</v>
      </c>
      <c r="AC10" t="s">
        <v>42</v>
      </c>
      <c r="AE10" t="s">
        <v>42</v>
      </c>
    </row>
    <row r="11" spans="1:31" ht="12.75">
      <c r="A11" s="2" t="s">
        <v>43</v>
      </c>
      <c r="C11" t="s">
        <v>42</v>
      </c>
      <c r="M11" t="s">
        <v>42</v>
      </c>
      <c r="O11" t="s">
        <v>42</v>
      </c>
      <c r="P11" t="s">
        <v>42</v>
      </c>
      <c r="Q11" t="s">
        <v>42</v>
      </c>
      <c r="R11" t="s">
        <v>42</v>
      </c>
      <c r="S11" t="s">
        <v>42</v>
      </c>
      <c r="T11" t="s">
        <v>42</v>
      </c>
      <c r="U11" t="s">
        <v>42</v>
      </c>
      <c r="W11" t="s">
        <v>42</v>
      </c>
      <c r="X11" t="s">
        <v>42</v>
      </c>
      <c r="Y11" t="s">
        <v>42</v>
      </c>
      <c r="Z11" t="s">
        <v>42</v>
      </c>
      <c r="AA11" t="s">
        <v>42</v>
      </c>
      <c r="AB11" t="s">
        <v>42</v>
      </c>
      <c r="AC11" t="s">
        <v>42</v>
      </c>
      <c r="AE11" t="s">
        <v>42</v>
      </c>
    </row>
    <row r="12" spans="1:31" ht="12.75">
      <c r="A12" s="2" t="s">
        <v>44</v>
      </c>
      <c r="C12" t="s">
        <v>42</v>
      </c>
      <c r="M12" t="s">
        <v>42</v>
      </c>
      <c r="O12" t="s">
        <v>42</v>
      </c>
      <c r="P12" t="s">
        <v>42</v>
      </c>
      <c r="Q12" t="s">
        <v>42</v>
      </c>
      <c r="R12" t="s">
        <v>42</v>
      </c>
      <c r="S12" t="s">
        <v>42</v>
      </c>
      <c r="T12" t="s">
        <v>42</v>
      </c>
      <c r="U12" t="s">
        <v>42</v>
      </c>
      <c r="W12" t="s">
        <v>42</v>
      </c>
      <c r="X12" t="s">
        <v>42</v>
      </c>
      <c r="Y12" t="s">
        <v>42</v>
      </c>
      <c r="Z12" t="s">
        <v>42</v>
      </c>
      <c r="AA12" t="s">
        <v>42</v>
      </c>
      <c r="AB12" t="s">
        <v>42</v>
      </c>
      <c r="AC12" t="s">
        <v>42</v>
      </c>
      <c r="AE12" t="s">
        <v>42</v>
      </c>
    </row>
    <row r="14" ht="12.75">
      <c r="A14" s="3" t="s">
        <v>45</v>
      </c>
    </row>
    <row r="16" ht="12.75">
      <c r="A16" s="1" t="s">
        <v>46</v>
      </c>
    </row>
    <row r="17" ht="12.75">
      <c r="A17" s="1" t="s">
        <v>47</v>
      </c>
    </row>
    <row r="20" ht="12.75">
      <c r="A20" s="4" t="s">
        <v>48</v>
      </c>
    </row>
    <row r="22" spans="1:12" ht="12.75">
      <c r="A22" s="2" t="s">
        <v>11</v>
      </c>
      <c r="B22" s="2" t="s">
        <v>49</v>
      </c>
      <c r="C22" s="2" t="s">
        <v>50</v>
      </c>
      <c r="D22" s="2" t="s">
        <v>51</v>
      </c>
      <c r="E22" s="2" t="s">
        <v>52</v>
      </c>
      <c r="F22" s="2" t="s">
        <v>53</v>
      </c>
      <c r="G22" s="2" t="s">
        <v>54</v>
      </c>
      <c r="H22" s="2" t="s">
        <v>55</v>
      </c>
      <c r="I22" s="2" t="s">
        <v>56</v>
      </c>
      <c r="J22" s="2" t="s">
        <v>57</v>
      </c>
      <c r="K22" s="2" t="s">
        <v>58</v>
      </c>
      <c r="L22" s="2" t="s">
        <v>59</v>
      </c>
    </row>
    <row r="23" spans="1:12" ht="12.75">
      <c r="A23" s="2" t="s">
        <v>60</v>
      </c>
      <c r="B23" t="s">
        <v>61</v>
      </c>
      <c r="C23" t="s">
        <v>62</v>
      </c>
      <c r="D23" t="s">
        <v>62</v>
      </c>
      <c r="E23" t="s">
        <v>62</v>
      </c>
      <c r="F23" t="s">
        <v>62</v>
      </c>
      <c r="G23" t="s">
        <v>62</v>
      </c>
      <c r="H23" t="s">
        <v>62</v>
      </c>
      <c r="I23" t="s">
        <v>62</v>
      </c>
      <c r="J23" t="s">
        <v>62</v>
      </c>
      <c r="K23" t="s">
        <v>62</v>
      </c>
      <c r="L23" t="s">
        <v>62</v>
      </c>
    </row>
    <row r="25" spans="1:18" ht="12.75">
      <c r="A25" s="2" t="s">
        <v>11</v>
      </c>
      <c r="B25" s="2" t="s">
        <v>63</v>
      </c>
      <c r="C25" s="2" t="s">
        <v>64</v>
      </c>
      <c r="D25" s="2" t="s">
        <v>65</v>
      </c>
      <c r="E25" s="2" t="s">
        <v>66</v>
      </c>
      <c r="F25" s="2" t="s">
        <v>67</v>
      </c>
      <c r="G25" s="2" t="s">
        <v>68</v>
      </c>
      <c r="H25" s="2" t="s">
        <v>69</v>
      </c>
      <c r="I25" s="2" t="s">
        <v>70</v>
      </c>
      <c r="J25" s="2" t="s">
        <v>71</v>
      </c>
      <c r="K25" s="2" t="s">
        <v>72</v>
      </c>
      <c r="L25" s="2" t="s">
        <v>73</v>
      </c>
      <c r="M25" s="2" t="s">
        <v>74</v>
      </c>
      <c r="N25" s="2" t="s">
        <v>75</v>
      </c>
      <c r="O25" s="2" t="s">
        <v>76</v>
      </c>
      <c r="P25" s="2" t="s">
        <v>77</v>
      </c>
      <c r="Q25" s="2" t="s">
        <v>78</v>
      </c>
      <c r="R25" s="2" t="s">
        <v>79</v>
      </c>
    </row>
    <row r="26" spans="1:18" ht="12.75">
      <c r="A26" s="2" t="s">
        <v>60</v>
      </c>
      <c r="B26" t="s">
        <v>62</v>
      </c>
      <c r="C26" t="s">
        <v>62</v>
      </c>
      <c r="D26" t="s">
        <v>62</v>
      </c>
      <c r="E26" t="s">
        <v>62</v>
      </c>
      <c r="F26" t="s">
        <v>80</v>
      </c>
      <c r="G26" t="s">
        <v>62</v>
      </c>
      <c r="H26" t="s">
        <v>80</v>
      </c>
      <c r="I26" t="s">
        <v>62</v>
      </c>
      <c r="J26" t="s">
        <v>62</v>
      </c>
      <c r="K26" t="s">
        <v>62</v>
      </c>
      <c r="L26" t="s">
        <v>62</v>
      </c>
      <c r="M26" t="s">
        <v>62</v>
      </c>
      <c r="N26" t="s">
        <v>62</v>
      </c>
      <c r="O26" t="s">
        <v>62</v>
      </c>
      <c r="P26" t="s">
        <v>62</v>
      </c>
      <c r="Q26" t="s">
        <v>62</v>
      </c>
      <c r="R26" t="s">
        <v>62</v>
      </c>
    </row>
    <row r="28" ht="12.75">
      <c r="A28" s="2" t="s">
        <v>81</v>
      </c>
    </row>
    <row r="30" ht="12.75">
      <c r="A30" s="2" t="s">
        <v>82</v>
      </c>
    </row>
    <row r="31" ht="12.75">
      <c r="A31" s="2" t="s">
        <v>83</v>
      </c>
    </row>
    <row r="32" ht="12.75">
      <c r="A32" s="2" t="s">
        <v>84</v>
      </c>
    </row>
    <row r="33" ht="12.75">
      <c r="A33" s="2" t="s">
        <v>85</v>
      </c>
    </row>
  </sheetData>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65"/>
  <sheetViews>
    <sheetView workbookViewId="0" topLeftCell="A1">
      <selection activeCell="A1" sqref="A1"/>
    </sheetView>
  </sheetViews>
  <sheetFormatPr defaultColWidth="9.140625" defaultRowHeight="12.75"/>
  <sheetData>
    <row r="1" ht="12.75">
      <c r="A1" s="1" t="s">
        <v>283</v>
      </c>
    </row>
    <row r="3" spans="1:9" ht="12.75">
      <c r="A3" t="s">
        <v>284</v>
      </c>
      <c r="I3" t="s">
        <v>62</v>
      </c>
    </row>
    <row r="4" spans="1:9" ht="12.75">
      <c r="A4" t="s">
        <v>285</v>
      </c>
      <c r="I4" t="s">
        <v>62</v>
      </c>
    </row>
    <row r="5" spans="1:9" ht="12.75">
      <c r="A5" t="s">
        <v>286</v>
      </c>
      <c r="I5" t="s">
        <v>287</v>
      </c>
    </row>
    <row r="6" spans="1:9" ht="12.75">
      <c r="A6" t="s">
        <v>288</v>
      </c>
      <c r="I6" t="s">
        <v>287</v>
      </c>
    </row>
    <row r="7" spans="1:9" ht="12.75">
      <c r="A7" t="s">
        <v>289</v>
      </c>
      <c r="I7" t="s">
        <v>253</v>
      </c>
    </row>
    <row r="8" spans="1:9" ht="12.75">
      <c r="A8" t="s">
        <v>290</v>
      </c>
      <c r="I8" t="s">
        <v>253</v>
      </c>
    </row>
    <row r="9" spans="1:9" ht="12.75">
      <c r="A9" t="s">
        <v>291</v>
      </c>
      <c r="I9" t="s">
        <v>253</v>
      </c>
    </row>
    <row r="10" spans="1:9" ht="12.75">
      <c r="A10" t="s">
        <v>292</v>
      </c>
      <c r="I10" t="s">
        <v>287</v>
      </c>
    </row>
    <row r="11" spans="1:9" ht="12.75">
      <c r="A11" t="s">
        <v>293</v>
      </c>
      <c r="I11" t="s">
        <v>287</v>
      </c>
    </row>
    <row r="12" spans="1:9" ht="12.75">
      <c r="A12" t="s">
        <v>294</v>
      </c>
      <c r="I12" t="s">
        <v>253</v>
      </c>
    </row>
    <row r="13" spans="1:9" ht="12.75">
      <c r="A13" t="s">
        <v>295</v>
      </c>
      <c r="I13" t="s">
        <v>253</v>
      </c>
    </row>
    <row r="14" spans="1:9" ht="12.75">
      <c r="A14" t="s">
        <v>296</v>
      </c>
      <c r="I14" t="s">
        <v>62</v>
      </c>
    </row>
    <row r="15" spans="2:9" ht="12.75">
      <c r="B15" t="s">
        <v>297</v>
      </c>
      <c r="I15" t="s">
        <v>253</v>
      </c>
    </row>
    <row r="16" spans="2:9" ht="12.75">
      <c r="B16" t="s">
        <v>298</v>
      </c>
      <c r="I16" t="s">
        <v>253</v>
      </c>
    </row>
    <row r="17" spans="1:9" ht="12.75">
      <c r="A17" t="s">
        <v>299</v>
      </c>
      <c r="I17" t="s">
        <v>287</v>
      </c>
    </row>
    <row r="18" spans="1:9" ht="12.75">
      <c r="A18" t="s">
        <v>300</v>
      </c>
      <c r="I18" t="s">
        <v>189</v>
      </c>
    </row>
    <row r="19" spans="1:9" ht="12.75">
      <c r="A19" t="s">
        <v>301</v>
      </c>
      <c r="I19" t="s">
        <v>129</v>
      </c>
    </row>
    <row r="20" spans="1:9" ht="12.75">
      <c r="A20" t="s">
        <v>302</v>
      </c>
      <c r="I20" t="s">
        <v>130</v>
      </c>
    </row>
    <row r="21" spans="1:9" ht="12.75">
      <c r="A21" t="s">
        <v>303</v>
      </c>
      <c r="I21" t="s">
        <v>62</v>
      </c>
    </row>
    <row r="22" spans="2:9" ht="12.75">
      <c r="B22" t="s">
        <v>304</v>
      </c>
      <c r="I22" t="s">
        <v>253</v>
      </c>
    </row>
    <row r="23" spans="2:9" ht="12.75">
      <c r="B23" t="s">
        <v>305</v>
      </c>
      <c r="I23" t="s">
        <v>253</v>
      </c>
    </row>
    <row r="24" spans="1:9" ht="12.75">
      <c r="A24" t="s">
        <v>306</v>
      </c>
      <c r="I24" t="s">
        <v>287</v>
      </c>
    </row>
    <row r="25" spans="2:9" ht="12.75">
      <c r="B25" t="s">
        <v>307</v>
      </c>
      <c r="I25" t="s">
        <v>308</v>
      </c>
    </row>
    <row r="26" spans="2:9" ht="12.75">
      <c r="B26" t="s">
        <v>309</v>
      </c>
      <c r="I26" t="s">
        <v>62</v>
      </c>
    </row>
    <row r="27" spans="2:9" ht="12.75">
      <c r="B27" t="s">
        <v>310</v>
      </c>
      <c r="I27" t="s">
        <v>311</v>
      </c>
    </row>
    <row r="28" spans="1:9" ht="12.75">
      <c r="A28" t="s">
        <v>312</v>
      </c>
      <c r="I28" t="s">
        <v>253</v>
      </c>
    </row>
    <row r="29" spans="1:9" ht="12.75">
      <c r="A29" t="s">
        <v>313</v>
      </c>
      <c r="I29" t="s">
        <v>253</v>
      </c>
    </row>
    <row r="30" spans="1:9" ht="12.75">
      <c r="A30" t="s">
        <v>314</v>
      </c>
      <c r="I30" t="s">
        <v>253</v>
      </c>
    </row>
    <row r="31" spans="1:9" ht="12.75">
      <c r="A31" t="s">
        <v>315</v>
      </c>
      <c r="I31" t="s">
        <v>287</v>
      </c>
    </row>
    <row r="32" spans="1:9" ht="12.75">
      <c r="A32" t="s">
        <v>316</v>
      </c>
      <c r="I32" t="s">
        <v>287</v>
      </c>
    </row>
    <row r="33" spans="1:9" ht="12.75">
      <c r="A33" t="s">
        <v>317</v>
      </c>
      <c r="I33" t="s">
        <v>62</v>
      </c>
    </row>
    <row r="34" spans="1:9" ht="12.75">
      <c r="A34" t="s">
        <v>318</v>
      </c>
      <c r="I34" t="s">
        <v>253</v>
      </c>
    </row>
    <row r="35" spans="1:9" ht="12.75">
      <c r="A35" t="s">
        <v>319</v>
      </c>
      <c r="I35" t="s">
        <v>320</v>
      </c>
    </row>
    <row r="36" spans="1:9" ht="12.75">
      <c r="A36" t="s">
        <v>321</v>
      </c>
      <c r="I36" t="s">
        <v>320</v>
      </c>
    </row>
    <row r="37" spans="1:9" ht="12.75">
      <c r="A37" t="s">
        <v>322</v>
      </c>
      <c r="I37" t="s">
        <v>253</v>
      </c>
    </row>
    <row r="38" spans="2:9" ht="12.75">
      <c r="B38" t="s">
        <v>323</v>
      </c>
      <c r="I38" t="s">
        <v>253</v>
      </c>
    </row>
    <row r="39" spans="2:9" ht="12.75">
      <c r="B39" t="s">
        <v>324</v>
      </c>
      <c r="I39" t="s">
        <v>325</v>
      </c>
    </row>
    <row r="40" spans="2:9" ht="12.75">
      <c r="B40" t="s">
        <v>326</v>
      </c>
      <c r="I40" t="s">
        <v>327</v>
      </c>
    </row>
    <row r="41" spans="2:9" ht="12.75">
      <c r="B41" t="s">
        <v>328</v>
      </c>
      <c r="I41" t="s">
        <v>327</v>
      </c>
    </row>
    <row r="42" spans="2:9" ht="12.75">
      <c r="B42" t="s">
        <v>329</v>
      </c>
      <c r="I42" t="s">
        <v>258</v>
      </c>
    </row>
    <row r="43" spans="2:9" ht="12.75">
      <c r="B43" t="s">
        <v>330</v>
      </c>
      <c r="I43" t="s">
        <v>189</v>
      </c>
    </row>
    <row r="44" spans="2:9" ht="12.75">
      <c r="B44" t="s">
        <v>331</v>
      </c>
      <c r="I44" t="s">
        <v>265</v>
      </c>
    </row>
    <row r="45" spans="2:9" ht="12.75">
      <c r="B45" t="s">
        <v>332</v>
      </c>
      <c r="I45" t="s">
        <v>129</v>
      </c>
    </row>
    <row r="46" spans="2:9" ht="12.75">
      <c r="B46" t="s">
        <v>333</v>
      </c>
      <c r="I46" t="s">
        <v>325</v>
      </c>
    </row>
    <row r="47" spans="2:9" ht="12.75">
      <c r="B47" t="s">
        <v>334</v>
      </c>
      <c r="I47" t="s">
        <v>129</v>
      </c>
    </row>
    <row r="48" spans="2:9" ht="12.75">
      <c r="B48" t="s">
        <v>335</v>
      </c>
      <c r="I48" t="s">
        <v>129</v>
      </c>
    </row>
    <row r="49" spans="1:9" ht="12.75">
      <c r="A49" t="s">
        <v>336</v>
      </c>
      <c r="I49" t="s">
        <v>253</v>
      </c>
    </row>
    <row r="50" spans="2:9" ht="12.75">
      <c r="B50" t="s">
        <v>323</v>
      </c>
      <c r="I50" t="s">
        <v>253</v>
      </c>
    </row>
    <row r="51" spans="2:9" ht="12.75">
      <c r="B51" t="s">
        <v>337</v>
      </c>
      <c r="I51" t="s">
        <v>129</v>
      </c>
    </row>
    <row r="52" spans="2:9" ht="12.75">
      <c r="B52" t="s">
        <v>338</v>
      </c>
      <c r="I52" t="s">
        <v>339</v>
      </c>
    </row>
    <row r="53" spans="2:9" ht="12.75">
      <c r="B53" t="s">
        <v>340</v>
      </c>
      <c r="I53" t="s">
        <v>253</v>
      </c>
    </row>
    <row r="54" spans="2:9" ht="12.75">
      <c r="B54" t="s">
        <v>341</v>
      </c>
      <c r="I54" t="s">
        <v>253</v>
      </c>
    </row>
    <row r="55" spans="2:9" ht="12.75">
      <c r="B55" t="s">
        <v>342</v>
      </c>
      <c r="I55" t="s">
        <v>253</v>
      </c>
    </row>
    <row r="56" spans="2:9" ht="12.75">
      <c r="B56" t="s">
        <v>343</v>
      </c>
      <c r="I56" t="s">
        <v>253</v>
      </c>
    </row>
    <row r="57" spans="2:9" ht="12.75">
      <c r="B57" t="s">
        <v>344</v>
      </c>
      <c r="I57" t="s">
        <v>253</v>
      </c>
    </row>
    <row r="58" spans="2:9" ht="12.75">
      <c r="B58" t="s">
        <v>345</v>
      </c>
      <c r="I58" t="s">
        <v>253</v>
      </c>
    </row>
    <row r="59" spans="2:9" ht="12.75">
      <c r="B59" t="s">
        <v>346</v>
      </c>
      <c r="I59" t="s">
        <v>253</v>
      </c>
    </row>
    <row r="60" spans="1:9" ht="12.75">
      <c r="A60" t="s">
        <v>347</v>
      </c>
      <c r="I60" t="s">
        <v>253</v>
      </c>
    </row>
    <row r="61" spans="2:9" ht="12.75">
      <c r="B61" t="s">
        <v>348</v>
      </c>
      <c r="I61" t="s">
        <v>287</v>
      </c>
    </row>
    <row r="62" spans="2:9" ht="12.75">
      <c r="B62" t="s">
        <v>349</v>
      </c>
      <c r="I62" t="s">
        <v>287</v>
      </c>
    </row>
    <row r="63" spans="2:9" ht="12.75">
      <c r="B63" t="s">
        <v>350</v>
      </c>
      <c r="I63" t="s">
        <v>62</v>
      </c>
    </row>
    <row r="64" spans="2:9" ht="12.75">
      <c r="B64" t="s">
        <v>351</v>
      </c>
      <c r="I64" t="s">
        <v>62</v>
      </c>
    </row>
    <row r="65" spans="2:9" ht="12.75">
      <c r="B65" t="s">
        <v>346</v>
      </c>
      <c r="I65" t="s">
        <v>62</v>
      </c>
    </row>
  </sheetData>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I74"/>
  <sheetViews>
    <sheetView workbookViewId="0" topLeftCell="A1">
      <selection activeCell="A1" sqref="A1"/>
    </sheetView>
  </sheetViews>
  <sheetFormatPr defaultColWidth="9.140625" defaultRowHeight="12.75"/>
  <sheetData>
    <row r="1" ht="12.75">
      <c r="A1" s="1" t="s">
        <v>39</v>
      </c>
    </row>
    <row r="4" spans="1:3" ht="12.75">
      <c r="A4" s="2" t="s">
        <v>352</v>
      </c>
      <c r="C4" t="s">
        <v>193</v>
      </c>
    </row>
    <row r="5" ht="12.75">
      <c r="A5" s="2" t="s">
        <v>353</v>
      </c>
    </row>
    <row r="6" spans="1:9" ht="12.75">
      <c r="A6" t="s">
        <v>354</v>
      </c>
      <c r="I6" t="s">
        <v>253</v>
      </c>
    </row>
    <row r="7" spans="1:9" ht="12.75">
      <c r="A7" t="s">
        <v>355</v>
      </c>
      <c r="I7" t="s">
        <v>253</v>
      </c>
    </row>
    <row r="8" spans="1:9" ht="12.75">
      <c r="A8" t="s">
        <v>356</v>
      </c>
      <c r="I8" t="s">
        <v>253</v>
      </c>
    </row>
    <row r="9" spans="1:9" ht="12.75">
      <c r="A9" t="s">
        <v>357</v>
      </c>
      <c r="I9" t="s">
        <v>253</v>
      </c>
    </row>
    <row r="10" ht="12.75">
      <c r="A10" s="2" t="s">
        <v>358</v>
      </c>
    </row>
    <row r="11" spans="1:9" ht="12.75">
      <c r="A11" t="s">
        <v>359</v>
      </c>
      <c r="I11" t="s">
        <v>253</v>
      </c>
    </row>
    <row r="12" spans="1:9" ht="12.75">
      <c r="A12" t="s">
        <v>360</v>
      </c>
      <c r="I12" t="s">
        <v>253</v>
      </c>
    </row>
    <row r="13" spans="1:9" ht="12.75">
      <c r="A13" t="s">
        <v>361</v>
      </c>
      <c r="I13" t="s">
        <v>253</v>
      </c>
    </row>
    <row r="14" spans="1:9" ht="12.75">
      <c r="A14" t="s">
        <v>362</v>
      </c>
      <c r="I14" t="s">
        <v>253</v>
      </c>
    </row>
    <row r="15" spans="1:9" ht="12.75">
      <c r="A15" t="s">
        <v>363</v>
      </c>
      <c r="I15" t="s">
        <v>253</v>
      </c>
    </row>
    <row r="16" spans="1:9" ht="12.75">
      <c r="A16" t="s">
        <v>364</v>
      </c>
      <c r="I16" t="s">
        <v>253</v>
      </c>
    </row>
    <row r="17" spans="1:9" ht="12.75">
      <c r="A17" t="s">
        <v>365</v>
      </c>
      <c r="I17" t="s">
        <v>253</v>
      </c>
    </row>
    <row r="18" spans="1:9" ht="12.75">
      <c r="A18" t="s">
        <v>366</v>
      </c>
      <c r="I18" t="s">
        <v>253</v>
      </c>
    </row>
    <row r="19" spans="1:9" ht="12.75">
      <c r="A19" t="s">
        <v>367</v>
      </c>
      <c r="I19" t="s">
        <v>253</v>
      </c>
    </row>
    <row r="20" spans="1:9" ht="12.75">
      <c r="A20" t="s">
        <v>368</v>
      </c>
      <c r="I20" t="s">
        <v>253</v>
      </c>
    </row>
    <row r="21" spans="1:9" ht="12.75">
      <c r="A21" t="s">
        <v>369</v>
      </c>
      <c r="I21" t="s">
        <v>253</v>
      </c>
    </row>
    <row r="22" ht="12.75">
      <c r="A22" s="2" t="s">
        <v>370</v>
      </c>
    </row>
    <row r="23" spans="1:9" ht="12.75">
      <c r="A23" t="s">
        <v>371</v>
      </c>
      <c r="I23" t="s">
        <v>253</v>
      </c>
    </row>
    <row r="24" spans="1:9" ht="12.75">
      <c r="A24" t="s">
        <v>372</v>
      </c>
      <c r="I24" t="s">
        <v>253</v>
      </c>
    </row>
    <row r="25" spans="1:9" ht="12.75">
      <c r="A25" t="s">
        <v>373</v>
      </c>
      <c r="I25" t="s">
        <v>253</v>
      </c>
    </row>
    <row r="26" spans="1:9" ht="12.75">
      <c r="A26" t="s">
        <v>374</v>
      </c>
      <c r="I26" t="s">
        <v>253</v>
      </c>
    </row>
    <row r="27" spans="1:9" ht="12.75">
      <c r="A27" t="s">
        <v>375</v>
      </c>
      <c r="I27" t="s">
        <v>253</v>
      </c>
    </row>
    <row r="28" spans="1:9" ht="12.75">
      <c r="A28" t="s">
        <v>376</v>
      </c>
      <c r="I28" t="s">
        <v>253</v>
      </c>
    </row>
    <row r="29" ht="12.75">
      <c r="A29" s="2" t="s">
        <v>377</v>
      </c>
    </row>
    <row r="30" spans="1:9" ht="12.75">
      <c r="A30" t="s">
        <v>378</v>
      </c>
      <c r="I30" t="s">
        <v>253</v>
      </c>
    </row>
    <row r="31" spans="1:9" ht="12.75">
      <c r="A31" t="s">
        <v>379</v>
      </c>
      <c r="I31" t="s">
        <v>253</v>
      </c>
    </row>
    <row r="32" spans="1:9" ht="12.75">
      <c r="A32" t="s">
        <v>380</v>
      </c>
      <c r="I32" t="s">
        <v>253</v>
      </c>
    </row>
    <row r="33" spans="1:9" ht="12.75">
      <c r="A33" t="s">
        <v>381</v>
      </c>
      <c r="I33" t="s">
        <v>253</v>
      </c>
    </row>
    <row r="34" ht="12.75">
      <c r="A34" s="2" t="s">
        <v>382</v>
      </c>
    </row>
    <row r="35" spans="1:9" ht="12.75">
      <c r="A35" t="s">
        <v>383</v>
      </c>
      <c r="I35" t="s">
        <v>253</v>
      </c>
    </row>
    <row r="36" spans="1:9" ht="12.75">
      <c r="A36" t="s">
        <v>384</v>
      </c>
      <c r="I36" t="s">
        <v>253</v>
      </c>
    </row>
    <row r="39" spans="1:3" ht="12.75">
      <c r="A39" s="2" t="s">
        <v>352</v>
      </c>
      <c r="C39" t="s">
        <v>181</v>
      </c>
    </row>
    <row r="40" ht="12.75">
      <c r="A40" s="2" t="s">
        <v>353</v>
      </c>
    </row>
    <row r="41" spans="1:9" ht="12.75">
      <c r="A41" t="s">
        <v>354</v>
      </c>
      <c r="I41" t="s">
        <v>385</v>
      </c>
    </row>
    <row r="42" spans="1:9" ht="12.75">
      <c r="A42" t="s">
        <v>355</v>
      </c>
      <c r="I42" t="s">
        <v>386</v>
      </c>
    </row>
    <row r="43" spans="1:9" ht="12.75">
      <c r="A43" t="s">
        <v>356</v>
      </c>
      <c r="I43" t="s">
        <v>253</v>
      </c>
    </row>
    <row r="44" spans="1:9" ht="12.75">
      <c r="A44" t="s">
        <v>357</v>
      </c>
      <c r="I44" t="s">
        <v>189</v>
      </c>
    </row>
    <row r="45" ht="12.75">
      <c r="A45" s="2" t="s">
        <v>358</v>
      </c>
    </row>
    <row r="46" spans="1:9" ht="12.75">
      <c r="A46" t="s">
        <v>387</v>
      </c>
      <c r="I46" t="s">
        <v>388</v>
      </c>
    </row>
    <row r="47" spans="1:9" ht="12.75">
      <c r="A47" t="s">
        <v>389</v>
      </c>
      <c r="I47" t="s">
        <v>129</v>
      </c>
    </row>
    <row r="48" spans="1:9" ht="12.75">
      <c r="A48" t="s">
        <v>390</v>
      </c>
      <c r="I48" t="s">
        <v>265</v>
      </c>
    </row>
    <row r="49" spans="1:9" ht="12.75">
      <c r="A49" t="s">
        <v>391</v>
      </c>
      <c r="I49" t="s">
        <v>129</v>
      </c>
    </row>
    <row r="50" spans="1:9" ht="12.75">
      <c r="A50" t="s">
        <v>392</v>
      </c>
      <c r="I50" t="s">
        <v>253</v>
      </c>
    </row>
    <row r="51" spans="1:9" ht="12.75">
      <c r="A51" t="s">
        <v>365</v>
      </c>
      <c r="I51" t="s">
        <v>393</v>
      </c>
    </row>
    <row r="52" spans="1:9" ht="12.75">
      <c r="A52" t="s">
        <v>366</v>
      </c>
      <c r="I52" t="s">
        <v>394</v>
      </c>
    </row>
    <row r="53" spans="1:9" ht="12.75">
      <c r="A53" t="s">
        <v>367</v>
      </c>
      <c r="I53" t="s">
        <v>395</v>
      </c>
    </row>
    <row r="54" spans="1:9" ht="12.75">
      <c r="A54" t="s">
        <v>396</v>
      </c>
      <c r="I54" t="s">
        <v>253</v>
      </c>
    </row>
    <row r="55" ht="12.75">
      <c r="A55" s="2" t="s">
        <v>397</v>
      </c>
    </row>
    <row r="56" spans="1:9" ht="12.75">
      <c r="A56" t="s">
        <v>398</v>
      </c>
      <c r="I56" t="s">
        <v>287</v>
      </c>
    </row>
    <row r="57" spans="1:9" ht="12.75">
      <c r="A57" t="s">
        <v>399</v>
      </c>
      <c r="I57" t="s">
        <v>400</v>
      </c>
    </row>
    <row r="58" spans="1:9" ht="12.75">
      <c r="A58" t="s">
        <v>401</v>
      </c>
      <c r="I58" t="s">
        <v>130</v>
      </c>
    </row>
    <row r="59" spans="1:9" ht="12.75">
      <c r="A59" t="s">
        <v>402</v>
      </c>
      <c r="I59" t="s">
        <v>287</v>
      </c>
    </row>
    <row r="60" spans="1:9" ht="12.75">
      <c r="A60" t="s">
        <v>403</v>
      </c>
      <c r="I60" t="s">
        <v>287</v>
      </c>
    </row>
    <row r="61" spans="1:9" ht="12.75">
      <c r="A61" t="s">
        <v>404</v>
      </c>
      <c r="I61" t="s">
        <v>405</v>
      </c>
    </row>
    <row r="62" ht="12.75">
      <c r="A62" s="2" t="s">
        <v>370</v>
      </c>
    </row>
    <row r="63" spans="1:9" ht="12.75">
      <c r="A63" t="s">
        <v>406</v>
      </c>
      <c r="I63" t="s">
        <v>253</v>
      </c>
    </row>
    <row r="64" spans="1:9" ht="12.75">
      <c r="A64" t="s">
        <v>407</v>
      </c>
      <c r="I64" t="s">
        <v>253</v>
      </c>
    </row>
    <row r="65" spans="1:9" ht="12.75">
      <c r="A65" t="s">
        <v>408</v>
      </c>
      <c r="I65" t="s">
        <v>253</v>
      </c>
    </row>
    <row r="66" spans="1:9" ht="12.75">
      <c r="A66" t="s">
        <v>409</v>
      </c>
      <c r="I66" t="s">
        <v>253</v>
      </c>
    </row>
    <row r="67" spans="1:9" ht="12.75">
      <c r="A67" t="s">
        <v>410</v>
      </c>
      <c r="I67" t="s">
        <v>253</v>
      </c>
    </row>
    <row r="68" ht="12.75">
      <c r="A68" s="2" t="s">
        <v>377</v>
      </c>
    </row>
    <row r="69" spans="1:9" ht="12.75">
      <c r="A69" t="s">
        <v>411</v>
      </c>
      <c r="I69" t="s">
        <v>287</v>
      </c>
    </row>
    <row r="70" spans="1:9" ht="12.75">
      <c r="A70" t="s">
        <v>381</v>
      </c>
      <c r="I70" t="s">
        <v>412</v>
      </c>
    </row>
    <row r="71" spans="1:9" ht="12.75">
      <c r="A71" t="s">
        <v>413</v>
      </c>
      <c r="I71" t="s">
        <v>414</v>
      </c>
    </row>
    <row r="72" ht="12.75">
      <c r="A72" s="2" t="s">
        <v>382</v>
      </c>
    </row>
    <row r="73" spans="1:9" ht="12.75">
      <c r="A73" t="s">
        <v>383</v>
      </c>
      <c r="I73" t="s">
        <v>253</v>
      </c>
    </row>
    <row r="74" spans="1:9" ht="12.75">
      <c r="A74" t="s">
        <v>384</v>
      </c>
      <c r="I74" t="s">
        <v>415</v>
      </c>
    </row>
  </sheetData>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4:J29"/>
  <sheetViews>
    <sheetView workbookViewId="0" topLeftCell="A1">
      <selection activeCell="A1" sqref="A1"/>
    </sheetView>
  </sheetViews>
  <sheetFormatPr defaultColWidth="9.140625" defaultRowHeight="12.75"/>
  <sheetData>
    <row r="4" ht="12.75">
      <c r="A4" s="1" t="s">
        <v>416</v>
      </c>
    </row>
    <row r="8" spans="1:10" ht="12.75">
      <c r="A8" s="2" t="s">
        <v>417</v>
      </c>
      <c r="B8" s="2" t="s">
        <v>418</v>
      </c>
      <c r="D8" s="2" t="s">
        <v>419</v>
      </c>
      <c r="F8" s="2" t="s">
        <v>420</v>
      </c>
      <c r="H8" s="2" t="s">
        <v>421</v>
      </c>
      <c r="J8" s="2" t="s">
        <v>422</v>
      </c>
    </row>
    <row r="9" spans="2:9" ht="12.75">
      <c r="B9" t="s">
        <v>423</v>
      </c>
      <c r="C9" t="s">
        <v>424</v>
      </c>
      <c r="D9" t="s">
        <v>423</v>
      </c>
      <c r="E9" t="s">
        <v>424</v>
      </c>
      <c r="F9" t="s">
        <v>423</v>
      </c>
      <c r="G9" t="s">
        <v>424</v>
      </c>
      <c r="H9" t="s">
        <v>423</v>
      </c>
      <c r="I9" t="s">
        <v>424</v>
      </c>
    </row>
    <row r="10" spans="1:10" ht="12.75">
      <c r="A10" t="s">
        <v>425</v>
      </c>
      <c r="B10" s="3">
        <v>0</v>
      </c>
      <c r="C10" s="3">
        <v>1</v>
      </c>
      <c r="D10" s="3">
        <v>0</v>
      </c>
      <c r="E10" s="3">
        <v>1</v>
      </c>
      <c r="F10" s="3">
        <v>0</v>
      </c>
      <c r="G10" s="3">
        <v>0</v>
      </c>
      <c r="H10" s="3">
        <f>B10+D10+F10</f>
        <v>4</v>
      </c>
      <c r="I10" s="3">
        <f>C10+E10+G10</f>
        <v>4</v>
      </c>
      <c r="J10" s="6">
        <f>H10+I10</f>
        <v>4</v>
      </c>
    </row>
    <row r="11" spans="1:10" ht="12.75">
      <c r="A11" t="s">
        <v>426</v>
      </c>
      <c r="B11" s="3">
        <v>1</v>
      </c>
      <c r="C11" s="3">
        <v>1</v>
      </c>
      <c r="D11" s="3">
        <v>0</v>
      </c>
      <c r="E11" s="3">
        <v>0</v>
      </c>
      <c r="F11" s="3">
        <v>0</v>
      </c>
      <c r="G11" s="3">
        <v>0</v>
      </c>
      <c r="H11" s="3">
        <f>B11+D11+F11</f>
        <v>4</v>
      </c>
      <c r="I11" s="3">
        <f>C11+E11+G11</f>
        <v>4</v>
      </c>
      <c r="J11" s="6">
        <f>H11+I11</f>
        <v>4</v>
      </c>
    </row>
    <row r="12" spans="1:10" ht="12.75">
      <c r="A12" t="s">
        <v>427</v>
      </c>
      <c r="B12" s="3">
        <v>1</v>
      </c>
      <c r="C12" s="3">
        <v>0</v>
      </c>
      <c r="D12" s="3">
        <v>0</v>
      </c>
      <c r="E12" s="3">
        <v>0</v>
      </c>
      <c r="F12" s="3">
        <v>0</v>
      </c>
      <c r="G12" s="3">
        <v>1</v>
      </c>
      <c r="H12" s="3">
        <f>B12+D12+F12</f>
        <v>4</v>
      </c>
      <c r="I12" s="3">
        <f>C12+E12+G12</f>
        <v>4</v>
      </c>
      <c r="J12" s="6">
        <f>H12+I12</f>
        <v>4</v>
      </c>
    </row>
    <row r="13" spans="1:10" ht="12.75">
      <c r="A13" t="s">
        <v>428</v>
      </c>
      <c r="B13" s="3">
        <v>1</v>
      </c>
      <c r="C13" s="3">
        <v>0</v>
      </c>
      <c r="D13" s="3">
        <v>0</v>
      </c>
      <c r="E13" s="3">
        <v>0</v>
      </c>
      <c r="F13" s="3">
        <v>0</v>
      </c>
      <c r="G13" s="3">
        <v>0</v>
      </c>
      <c r="H13" s="3">
        <f>B13+D13+F13</f>
        <v>4</v>
      </c>
      <c r="I13" s="3">
        <f>C13+E13+G13</f>
        <v>4</v>
      </c>
      <c r="J13" s="6">
        <f>H13+I13</f>
        <v>4</v>
      </c>
    </row>
    <row r="14" spans="1:10" ht="12.75">
      <c r="A14" t="s">
        <v>429</v>
      </c>
      <c r="B14" s="3">
        <v>4</v>
      </c>
      <c r="C14" s="3">
        <v>0</v>
      </c>
      <c r="D14" s="3">
        <v>0</v>
      </c>
      <c r="E14" s="3">
        <v>0</v>
      </c>
      <c r="F14" s="3">
        <v>0</v>
      </c>
      <c r="G14" s="3">
        <v>0</v>
      </c>
      <c r="H14" s="3">
        <f>B14+D14+F14</f>
        <v>4</v>
      </c>
      <c r="I14" s="3">
        <f>C14+E14+G14</f>
        <v>4</v>
      </c>
      <c r="J14" s="6">
        <f>H14+I14</f>
        <v>4</v>
      </c>
    </row>
    <row r="15" spans="1:10" ht="12.75">
      <c r="A15" t="s">
        <v>430</v>
      </c>
      <c r="B15" s="3">
        <v>1</v>
      </c>
      <c r="C15" s="3">
        <v>2</v>
      </c>
      <c r="D15" s="3">
        <v>0</v>
      </c>
      <c r="E15" s="3">
        <v>0</v>
      </c>
      <c r="F15" s="3">
        <v>0</v>
      </c>
      <c r="G15" s="3">
        <v>0</v>
      </c>
      <c r="H15" s="3">
        <f>B15+D15+F15</f>
        <v>4</v>
      </c>
      <c r="I15" s="3">
        <f>C15+E15+G15</f>
        <v>4</v>
      </c>
      <c r="J15" s="6">
        <f>H15+I15</f>
        <v>4</v>
      </c>
    </row>
    <row r="16" spans="1:10" ht="12.75">
      <c r="A16" t="s">
        <v>431</v>
      </c>
      <c r="B16" s="3">
        <v>1</v>
      </c>
      <c r="C16" s="3">
        <v>1</v>
      </c>
      <c r="D16" s="3">
        <v>0</v>
      </c>
      <c r="E16" s="3">
        <v>0</v>
      </c>
      <c r="F16" s="3">
        <v>0</v>
      </c>
      <c r="G16" s="3">
        <v>0</v>
      </c>
      <c r="H16" s="3">
        <f>B16+D16+F16</f>
        <v>4</v>
      </c>
      <c r="I16" s="3">
        <f>C16+E16+G16</f>
        <v>4</v>
      </c>
      <c r="J16" s="6">
        <f>H16+I16</f>
        <v>4</v>
      </c>
    </row>
    <row r="17" spans="1:10" ht="12.75">
      <c r="A17" t="s">
        <v>432</v>
      </c>
      <c r="B17" s="3">
        <v>0</v>
      </c>
      <c r="C17" s="3">
        <v>4</v>
      </c>
      <c r="D17" s="3">
        <v>0</v>
      </c>
      <c r="E17" s="3">
        <v>0</v>
      </c>
      <c r="F17" s="3">
        <v>0</v>
      </c>
      <c r="G17" s="3">
        <v>0</v>
      </c>
      <c r="H17" s="3">
        <f>B17+D17+F17</f>
        <v>4</v>
      </c>
      <c r="I17" s="3">
        <f>C17+E17+G17</f>
        <v>4</v>
      </c>
      <c r="J17" s="6">
        <f>H17+I17</f>
        <v>4</v>
      </c>
    </row>
    <row r="18" spans="1:10" ht="12.75">
      <c r="A18" t="s">
        <v>433</v>
      </c>
      <c r="B18" s="3">
        <v>1</v>
      </c>
      <c r="C18" s="3">
        <v>0</v>
      </c>
      <c r="D18" s="3">
        <v>0</v>
      </c>
      <c r="E18" s="3">
        <v>0</v>
      </c>
      <c r="F18" s="3">
        <v>0</v>
      </c>
      <c r="G18" s="3">
        <v>0</v>
      </c>
      <c r="H18" s="3">
        <f>B18+D18+F18</f>
        <v>4</v>
      </c>
      <c r="I18" s="3">
        <f>C18+E18+G18</f>
        <v>4</v>
      </c>
      <c r="J18" s="6">
        <f>H18+I18</f>
        <v>4</v>
      </c>
    </row>
    <row r="19" spans="1:10" ht="12.75">
      <c r="A19" t="s">
        <v>434</v>
      </c>
      <c r="B19" s="3">
        <v>1</v>
      </c>
      <c r="C19" s="3">
        <v>0</v>
      </c>
      <c r="D19" s="3">
        <v>0</v>
      </c>
      <c r="E19" s="3">
        <v>0</v>
      </c>
      <c r="F19" s="3">
        <v>0</v>
      </c>
      <c r="G19" s="3">
        <v>0</v>
      </c>
      <c r="H19" s="3">
        <f>B19+D19+F19</f>
        <v>4</v>
      </c>
      <c r="I19" s="3">
        <f>C19+E19+G19</f>
        <v>4</v>
      </c>
      <c r="J19" s="6">
        <f>H19+I19</f>
        <v>4</v>
      </c>
    </row>
    <row r="20" spans="1:10" ht="12.75">
      <c r="A20" t="s">
        <v>435</v>
      </c>
      <c r="B20" s="3">
        <v>0</v>
      </c>
      <c r="C20" s="3">
        <v>1</v>
      </c>
      <c r="D20" s="3">
        <v>0</v>
      </c>
      <c r="E20" s="3">
        <v>0</v>
      </c>
      <c r="F20" s="3">
        <v>0</v>
      </c>
      <c r="G20" s="3">
        <v>0</v>
      </c>
      <c r="H20" s="3">
        <f>B20+D20+F20</f>
        <v>4</v>
      </c>
      <c r="I20" s="3">
        <f>C20+E20+G20</f>
        <v>4</v>
      </c>
      <c r="J20" s="6">
        <f>H20+I20</f>
        <v>4</v>
      </c>
    </row>
    <row r="21" spans="1:10" ht="12.75">
      <c r="A21" t="s">
        <v>436</v>
      </c>
      <c r="B21" s="3">
        <v>1</v>
      </c>
      <c r="C21" s="3">
        <v>0</v>
      </c>
      <c r="D21" s="3">
        <v>0</v>
      </c>
      <c r="E21" s="3">
        <v>0</v>
      </c>
      <c r="F21" s="3">
        <v>0</v>
      </c>
      <c r="G21" s="3">
        <v>0</v>
      </c>
      <c r="H21" s="3">
        <f>B21+D21+F21</f>
        <v>4</v>
      </c>
      <c r="I21" s="3">
        <f>C21+E21+G21</f>
        <v>4</v>
      </c>
      <c r="J21" s="6">
        <f>H21+I21</f>
        <v>4</v>
      </c>
    </row>
    <row r="22" spans="1:10" ht="12.75">
      <c r="A22" t="s">
        <v>437</v>
      </c>
      <c r="B22" s="3">
        <v>2</v>
      </c>
      <c r="C22" s="3">
        <v>0</v>
      </c>
      <c r="D22" s="3">
        <v>0</v>
      </c>
      <c r="E22" s="3">
        <v>0</v>
      </c>
      <c r="F22" s="3">
        <v>0</v>
      </c>
      <c r="G22" s="3">
        <v>0</v>
      </c>
      <c r="H22" s="3">
        <f>B22+D22+F22</f>
        <v>4</v>
      </c>
      <c r="I22" s="3">
        <f>C22+E22+G22</f>
        <v>4</v>
      </c>
      <c r="J22" s="6">
        <f>H22+I22</f>
        <v>4</v>
      </c>
    </row>
    <row r="23" spans="1:10" ht="12.75">
      <c r="A23" t="s">
        <v>438</v>
      </c>
      <c r="B23" s="3">
        <v>0</v>
      </c>
      <c r="C23" s="3">
        <v>0</v>
      </c>
      <c r="D23" s="3">
        <v>0</v>
      </c>
      <c r="E23" s="3">
        <v>0</v>
      </c>
      <c r="F23" s="3">
        <v>0</v>
      </c>
      <c r="G23" s="3">
        <v>1</v>
      </c>
      <c r="H23" s="3">
        <f>B23+D23+F23</f>
        <v>4</v>
      </c>
      <c r="I23" s="3">
        <f>C23+E23+G23</f>
        <v>4</v>
      </c>
      <c r="J23" s="6">
        <f>H23+I23</f>
        <v>4</v>
      </c>
    </row>
    <row r="24" spans="1:10" ht="12.75">
      <c r="A24" t="s">
        <v>439</v>
      </c>
      <c r="B24" s="3">
        <v>1</v>
      </c>
      <c r="C24" s="3">
        <v>0</v>
      </c>
      <c r="D24" s="3">
        <v>0</v>
      </c>
      <c r="E24" s="3">
        <v>0</v>
      </c>
      <c r="F24" s="3">
        <v>0</v>
      </c>
      <c r="G24" s="3">
        <v>0</v>
      </c>
      <c r="H24" s="3">
        <f>B24+D24+F24</f>
        <v>4</v>
      </c>
      <c r="I24" s="3">
        <f>C24+E24+G24</f>
        <v>4</v>
      </c>
      <c r="J24" s="6">
        <f>H24+I24</f>
        <v>4</v>
      </c>
    </row>
    <row r="25" spans="1:10" ht="12.75">
      <c r="A25" t="s">
        <v>440</v>
      </c>
      <c r="B25" s="3">
        <v>1</v>
      </c>
      <c r="C25" s="3">
        <v>0</v>
      </c>
      <c r="D25" s="3">
        <v>0</v>
      </c>
      <c r="E25" s="3">
        <v>0</v>
      </c>
      <c r="F25" s="3">
        <v>0</v>
      </c>
      <c r="G25" s="3">
        <v>0</v>
      </c>
      <c r="H25" s="3">
        <f>B25+D25+F25</f>
        <v>4</v>
      </c>
      <c r="I25" s="3">
        <f>C25+E25+G25</f>
        <v>4</v>
      </c>
      <c r="J25" s="6">
        <f>H25+I25</f>
        <v>4</v>
      </c>
    </row>
    <row r="26" spans="1:10" ht="12.75">
      <c r="A26" t="s">
        <v>441</v>
      </c>
      <c r="B26" s="3">
        <v>1</v>
      </c>
      <c r="C26" s="3">
        <v>0</v>
      </c>
      <c r="D26" s="3">
        <v>0</v>
      </c>
      <c r="E26" s="3">
        <v>0</v>
      </c>
      <c r="F26" s="3">
        <v>0</v>
      </c>
      <c r="G26" s="3">
        <v>0</v>
      </c>
      <c r="H26" s="3">
        <f>B26+D26+F26</f>
        <v>4</v>
      </c>
      <c r="I26" s="3">
        <f>C26+E26+G26</f>
        <v>4</v>
      </c>
      <c r="J26" s="6">
        <f>H26+I26</f>
        <v>4</v>
      </c>
    </row>
    <row r="27" spans="1:10" ht="12.75">
      <c r="A27" t="s">
        <v>442</v>
      </c>
      <c r="B27" s="3">
        <v>1</v>
      </c>
      <c r="C27" s="3">
        <v>0</v>
      </c>
      <c r="D27" s="3">
        <v>0</v>
      </c>
      <c r="E27" s="3">
        <v>0</v>
      </c>
      <c r="F27" s="3">
        <v>0</v>
      </c>
      <c r="G27" s="3">
        <v>0</v>
      </c>
      <c r="H27" s="3">
        <f>B27+D27+F27</f>
        <v>4</v>
      </c>
      <c r="I27" s="3">
        <f>C27+E27+G27</f>
        <v>4</v>
      </c>
      <c r="J27" s="6">
        <f>H27+I27</f>
        <v>4</v>
      </c>
    </row>
    <row r="28" spans="1:10" ht="12.75">
      <c r="A28" t="s">
        <v>443</v>
      </c>
      <c r="B28" s="3">
        <v>0</v>
      </c>
      <c r="C28" s="3">
        <v>1</v>
      </c>
      <c r="D28" s="3">
        <v>0</v>
      </c>
      <c r="E28" s="3">
        <v>0</v>
      </c>
      <c r="F28" s="3">
        <v>0</v>
      </c>
      <c r="G28" s="3">
        <v>0</v>
      </c>
      <c r="H28" s="3">
        <f>B28+D28+F28</f>
        <v>4</v>
      </c>
      <c r="I28" s="3">
        <f>C28+E28+G28</f>
        <v>4</v>
      </c>
      <c r="J28" s="6">
        <f>H28+I28</f>
        <v>4</v>
      </c>
    </row>
    <row r="29" spans="1:10" ht="12.75">
      <c r="A29" s="2" t="s">
        <v>422</v>
      </c>
      <c r="B29" s="6">
        <f>SUM(B10:B28)</f>
        <v>4</v>
      </c>
      <c r="C29" s="6">
        <f>SUM(C10:C28)</f>
        <v>4</v>
      </c>
      <c r="D29" s="6">
        <f>SUM(D10:D28)</f>
        <v>4</v>
      </c>
      <c r="E29" s="6">
        <f>SUM(E10:E28)</f>
        <v>4</v>
      </c>
      <c r="F29" s="6">
        <f>SUM(F10:F28)</f>
        <v>4</v>
      </c>
      <c r="G29" s="6">
        <f>SUM(G10:G28)</f>
        <v>4</v>
      </c>
      <c r="H29" s="6">
        <f>SUM(H10:H28)</f>
        <v>4</v>
      </c>
      <c r="I29" s="6">
        <f>SUM(I10:I28)</f>
        <v>4</v>
      </c>
      <c r="J29" s="6">
        <f>SUM(J10:J28)</f>
        <v>4</v>
      </c>
    </row>
  </sheetData>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O8"/>
  <sheetViews>
    <sheetView workbookViewId="0" topLeftCell="A1">
      <selection activeCell="A1" sqref="A1"/>
    </sheetView>
  </sheetViews>
  <sheetFormatPr defaultColWidth="9.140625" defaultRowHeight="12.75"/>
  <sheetData>
    <row r="1" ht="12.75">
      <c r="A1" s="1" t="s">
        <v>444</v>
      </c>
    </row>
    <row r="5" spans="1:14" ht="12.75">
      <c r="A5" s="2" t="s">
        <v>445</v>
      </c>
      <c r="B5" s="2" t="s">
        <v>446</v>
      </c>
      <c r="D5" s="2" t="s">
        <v>447</v>
      </c>
      <c r="F5" s="2" t="s">
        <v>448</v>
      </c>
      <c r="H5" s="2" t="s">
        <v>161</v>
      </c>
      <c r="J5" s="2" t="s">
        <v>449</v>
      </c>
      <c r="L5" s="2" t="s">
        <v>450</v>
      </c>
      <c r="N5" s="2" t="s">
        <v>451</v>
      </c>
    </row>
    <row r="6" spans="2:15" ht="12.75">
      <c r="B6" t="s">
        <v>423</v>
      </c>
      <c r="C6" t="s">
        <v>424</v>
      </c>
      <c r="D6" t="s">
        <v>423</v>
      </c>
      <c r="E6" t="s">
        <v>424</v>
      </c>
      <c r="F6" t="s">
        <v>423</v>
      </c>
      <c r="G6" t="s">
        <v>424</v>
      </c>
      <c r="H6" t="s">
        <v>423</v>
      </c>
      <c r="I6" t="s">
        <v>424</v>
      </c>
      <c r="J6" t="s">
        <v>423</v>
      </c>
      <c r="K6" t="s">
        <v>424</v>
      </c>
      <c r="L6" t="s">
        <v>423</v>
      </c>
      <c r="M6" t="s">
        <v>424</v>
      </c>
      <c r="N6" t="s">
        <v>423</v>
      </c>
      <c r="O6" t="s">
        <v>424</v>
      </c>
    </row>
    <row r="7" spans="1:15" ht="12.75">
      <c r="A7" t="s">
        <v>101</v>
      </c>
      <c r="B7" s="7">
        <v>0</v>
      </c>
      <c r="C7" s="7">
        <v>0</v>
      </c>
      <c r="D7" s="7">
        <v>0</v>
      </c>
      <c r="E7" s="7">
        <v>0</v>
      </c>
      <c r="F7" s="7">
        <v>0</v>
      </c>
      <c r="G7" s="7">
        <v>0.33</v>
      </c>
      <c r="H7" s="7">
        <v>0</v>
      </c>
      <c r="I7" s="7">
        <v>0</v>
      </c>
      <c r="J7" s="7">
        <v>0</v>
      </c>
      <c r="K7" s="7">
        <v>0</v>
      </c>
      <c r="L7" s="7">
        <v>0</v>
      </c>
      <c r="M7" s="7">
        <v>0</v>
      </c>
      <c r="N7" s="7">
        <v>0</v>
      </c>
      <c r="O7" s="7">
        <v>0</v>
      </c>
    </row>
    <row r="8" spans="1:15" ht="12.75">
      <c r="A8" s="2" t="s">
        <v>422</v>
      </c>
      <c r="B8" s="8">
        <f>SUM(B7:B7)</f>
        <v>4</v>
      </c>
      <c r="C8" s="8">
        <f>SUM(C7:C7)</f>
        <v>4</v>
      </c>
      <c r="D8" s="8">
        <f>SUM(D7:D7)</f>
        <v>4</v>
      </c>
      <c r="E8" s="8">
        <f>SUM(E7:E7)</f>
        <v>4</v>
      </c>
      <c r="F8" s="8">
        <f>SUM(F7:F7)</f>
        <v>4</v>
      </c>
      <c r="G8" s="8">
        <f>SUM(G7:G7)</f>
        <v>4</v>
      </c>
      <c r="H8" s="8">
        <f>SUM(H7:H7)</f>
        <v>4</v>
      </c>
      <c r="I8" s="8">
        <f>SUM(I7:I7)</f>
        <v>4</v>
      </c>
      <c r="J8" s="8">
        <f>SUM(J7:J7)</f>
        <v>4</v>
      </c>
      <c r="K8" s="8">
        <f>SUM(K7:K7)</f>
        <v>4</v>
      </c>
      <c r="L8" s="8">
        <f>SUM(L7:L7)</f>
        <v>4</v>
      </c>
      <c r="M8" s="8">
        <f>SUM(M7:M7)</f>
        <v>4</v>
      </c>
      <c r="N8" s="8">
        <f>SUM(N7:N7)</f>
        <v>4</v>
      </c>
      <c r="O8" s="8">
        <f>SUM(O7:O7)</f>
        <v>4</v>
      </c>
    </row>
  </sheetData>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452</v>
      </c>
    </row>
    <row r="3" ht="12.75">
      <c r="A3" t="s">
        <v>453</v>
      </c>
    </row>
  </sheetData>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O8"/>
  <sheetViews>
    <sheetView workbookViewId="0" topLeftCell="A1">
      <selection activeCell="A1" sqref="A1"/>
    </sheetView>
  </sheetViews>
  <sheetFormatPr defaultColWidth="9.140625" defaultRowHeight="12.75"/>
  <sheetData>
    <row r="1" ht="12.75">
      <c r="A1" s="1" t="s">
        <v>454</v>
      </c>
    </row>
    <row r="5" spans="1:14" ht="12.75">
      <c r="A5" s="2" t="s">
        <v>417</v>
      </c>
      <c r="B5" s="2" t="s">
        <v>455</v>
      </c>
      <c r="D5" s="2" t="s">
        <v>456</v>
      </c>
      <c r="F5" s="2" t="s">
        <v>457</v>
      </c>
      <c r="H5" s="2" t="s">
        <v>458</v>
      </c>
      <c r="J5" s="2" t="s">
        <v>459</v>
      </c>
      <c r="L5" s="2" t="s">
        <v>460</v>
      </c>
      <c r="N5" s="2" t="s">
        <v>461</v>
      </c>
    </row>
    <row r="6" spans="2:15" ht="12.75">
      <c r="B6" t="s">
        <v>423</v>
      </c>
      <c r="C6" t="s">
        <v>424</v>
      </c>
      <c r="D6" t="s">
        <v>423</v>
      </c>
      <c r="E6" t="s">
        <v>424</v>
      </c>
      <c r="F6" t="s">
        <v>423</v>
      </c>
      <c r="G6" t="s">
        <v>424</v>
      </c>
      <c r="H6" t="s">
        <v>423</v>
      </c>
      <c r="I6" t="s">
        <v>424</v>
      </c>
      <c r="J6" t="s">
        <v>423</v>
      </c>
      <c r="K6" t="s">
        <v>424</v>
      </c>
      <c r="L6" t="s">
        <v>423</v>
      </c>
      <c r="M6" t="s">
        <v>424</v>
      </c>
      <c r="N6" t="s">
        <v>423</v>
      </c>
      <c r="O6" t="s">
        <v>424</v>
      </c>
    </row>
    <row r="7" spans="1:15" ht="12.75">
      <c r="A7" t="s">
        <v>462</v>
      </c>
      <c r="B7" s="3">
        <v>0</v>
      </c>
      <c r="C7" s="3">
        <v>0</v>
      </c>
      <c r="D7" s="3">
        <v>0</v>
      </c>
      <c r="E7" s="3">
        <v>0</v>
      </c>
      <c r="F7" s="3">
        <v>0</v>
      </c>
      <c r="G7" s="3">
        <v>0</v>
      </c>
      <c r="H7" s="3">
        <v>0</v>
      </c>
      <c r="I7" s="3">
        <v>0</v>
      </c>
      <c r="J7" s="3">
        <v>0</v>
      </c>
      <c r="K7" s="3">
        <v>0</v>
      </c>
      <c r="L7" s="3">
        <v>0</v>
      </c>
      <c r="M7" s="3">
        <v>0</v>
      </c>
      <c r="N7" s="3">
        <v>1</v>
      </c>
      <c r="O7" s="3">
        <v>0</v>
      </c>
    </row>
    <row r="8" spans="1:15" ht="12.75">
      <c r="A8" s="2" t="s">
        <v>422</v>
      </c>
      <c r="B8" s="6">
        <f>SUM(B7:B7)</f>
        <v>4</v>
      </c>
      <c r="C8" s="6">
        <f>SUM(C7:C7)</f>
        <v>4</v>
      </c>
      <c r="D8" s="6">
        <f>SUM(D7:D7)</f>
        <v>4</v>
      </c>
      <c r="E8" s="6">
        <f>SUM(E7:E7)</f>
        <v>4</v>
      </c>
      <c r="F8" s="6">
        <f>SUM(F7:F7)</f>
        <v>4</v>
      </c>
      <c r="G8" s="6">
        <f>SUM(G7:G7)</f>
        <v>4</v>
      </c>
      <c r="H8" s="6">
        <f>SUM(H7:H7)</f>
        <v>4</v>
      </c>
      <c r="I8" s="6">
        <f>SUM(I7:I7)</f>
        <v>4</v>
      </c>
      <c r="J8" s="6">
        <f>SUM(J7:J7)</f>
        <v>4</v>
      </c>
      <c r="K8" s="6">
        <f>SUM(K7:K7)</f>
        <v>4</v>
      </c>
      <c r="L8" s="6">
        <f>SUM(L7:L7)</f>
        <v>4</v>
      </c>
      <c r="M8" s="6">
        <f>SUM(M7:M7)</f>
        <v>4</v>
      </c>
      <c r="N8" s="6">
        <f>SUM(N7:N7)</f>
        <v>4</v>
      </c>
      <c r="O8" s="6">
        <f>SUM(O7:O7)</f>
        <v>4</v>
      </c>
    </row>
  </sheetData>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sheetData>
    <row r="1" ht="12.75">
      <c r="A1" s="1" t="s">
        <v>463</v>
      </c>
    </row>
    <row r="5" spans="1:3" ht="12.75">
      <c r="A5" s="2" t="s">
        <v>464</v>
      </c>
      <c r="B5" s="2" t="s">
        <v>465</v>
      </c>
      <c r="C5" s="2" t="s">
        <v>466</v>
      </c>
    </row>
    <row r="7" spans="1:3" ht="12.75">
      <c r="A7" t="s">
        <v>427</v>
      </c>
      <c r="B7" t="s">
        <v>426</v>
      </c>
      <c r="C7" s="3">
        <v>2</v>
      </c>
    </row>
    <row r="8" spans="1:3" ht="12.75">
      <c r="A8" s="2" t="s">
        <v>467</v>
      </c>
      <c r="C8" s="6">
        <f>SUM(C6:C7)</f>
        <v>4</v>
      </c>
    </row>
    <row r="11" spans="1:3" ht="12.75">
      <c r="A11" t="s">
        <v>430</v>
      </c>
      <c r="B11" t="s">
        <v>429</v>
      </c>
      <c r="C11" s="3">
        <v>1</v>
      </c>
    </row>
    <row r="12" spans="1:3" ht="12.75">
      <c r="A12" s="2" t="s">
        <v>467</v>
      </c>
      <c r="C12" s="6">
        <f>SUM(C10:C11)</f>
        <v>4</v>
      </c>
    </row>
    <row r="15" spans="1:3" ht="12.75">
      <c r="A15" t="s">
        <v>431</v>
      </c>
      <c r="B15" t="s">
        <v>430</v>
      </c>
      <c r="C15" s="3">
        <v>3</v>
      </c>
    </row>
    <row r="16" spans="1:3" ht="12.75">
      <c r="A16" s="2" t="s">
        <v>467</v>
      </c>
      <c r="C16" s="6">
        <f>SUM(C14:C15)</f>
        <v>4</v>
      </c>
    </row>
    <row r="19" spans="1:3" ht="12.75">
      <c r="A19" t="s">
        <v>434</v>
      </c>
      <c r="B19" t="s">
        <v>433</v>
      </c>
      <c r="C19" s="3">
        <v>2</v>
      </c>
    </row>
    <row r="20" spans="1:3" ht="12.75">
      <c r="A20" s="2" t="s">
        <v>467</v>
      </c>
      <c r="C20" s="6">
        <f>SUM(C18:C19)</f>
        <v>4</v>
      </c>
    </row>
    <row r="23" spans="1:3" ht="12.75">
      <c r="A23" t="s">
        <v>468</v>
      </c>
      <c r="B23" t="s">
        <v>434</v>
      </c>
      <c r="C23" s="3">
        <v>1</v>
      </c>
    </row>
    <row r="24" spans="1:3" ht="12.75">
      <c r="A24" s="2" t="s">
        <v>467</v>
      </c>
      <c r="C24" s="6">
        <f>SUM(C22:C23)</f>
        <v>4</v>
      </c>
    </row>
    <row r="27" spans="1:3" ht="12.75">
      <c r="A27" t="s">
        <v>469</v>
      </c>
      <c r="B27" t="s">
        <v>435</v>
      </c>
      <c r="C27" s="3">
        <v>1</v>
      </c>
    </row>
    <row r="28" spans="1:3" ht="12.75">
      <c r="A28" s="2" t="s">
        <v>467</v>
      </c>
      <c r="C28" s="6">
        <f>SUM(C26:C27)</f>
        <v>4</v>
      </c>
    </row>
    <row r="31" spans="1:3" ht="12.75">
      <c r="A31" t="s">
        <v>470</v>
      </c>
      <c r="B31" t="s">
        <v>438</v>
      </c>
      <c r="C31" s="3">
        <v>1</v>
      </c>
    </row>
    <row r="32" spans="1:3" ht="12.75">
      <c r="A32" s="2" t="s">
        <v>467</v>
      </c>
      <c r="C32" s="6">
        <f>SUM(C30:C31)</f>
        <v>4</v>
      </c>
    </row>
  </sheetData>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T13"/>
  <sheetViews>
    <sheetView workbookViewId="0" topLeftCell="A1">
      <selection activeCell="A1" sqref="A1"/>
    </sheetView>
  </sheetViews>
  <sheetFormatPr defaultColWidth="9.140625" defaultRowHeight="12.75"/>
  <sheetData>
    <row r="1" ht="12.75">
      <c r="A1" s="1" t="s">
        <v>471</v>
      </c>
    </row>
    <row r="5" spans="2:20" ht="12.75">
      <c r="B5" s="2" t="s">
        <v>472</v>
      </c>
      <c r="D5" s="2" t="s">
        <v>473</v>
      </c>
      <c r="F5" s="2" t="s">
        <v>474</v>
      </c>
      <c r="H5" s="2" t="s">
        <v>475</v>
      </c>
      <c r="J5" s="2" t="s">
        <v>476</v>
      </c>
      <c r="L5" s="2" t="s">
        <v>477</v>
      </c>
      <c r="N5" s="2" t="s">
        <v>478</v>
      </c>
      <c r="P5" s="2" t="s">
        <v>479</v>
      </c>
      <c r="R5" s="2" t="s">
        <v>480</v>
      </c>
      <c r="T5" s="2" t="s">
        <v>422</v>
      </c>
    </row>
    <row r="6" spans="1:19" ht="12.75">
      <c r="A6" s="2" t="s">
        <v>417</v>
      </c>
      <c r="B6" t="s">
        <v>423</v>
      </c>
      <c r="C6" t="s">
        <v>424</v>
      </c>
      <c r="D6" t="s">
        <v>423</v>
      </c>
      <c r="E6" t="s">
        <v>424</v>
      </c>
      <c r="F6" t="s">
        <v>423</v>
      </c>
      <c r="G6" t="s">
        <v>424</v>
      </c>
      <c r="H6" t="s">
        <v>423</v>
      </c>
      <c r="I6" t="s">
        <v>424</v>
      </c>
      <c r="J6" t="s">
        <v>423</v>
      </c>
      <c r="K6" t="s">
        <v>424</v>
      </c>
      <c r="L6" t="s">
        <v>423</v>
      </c>
      <c r="M6" t="s">
        <v>424</v>
      </c>
      <c r="N6" t="s">
        <v>423</v>
      </c>
      <c r="O6" t="s">
        <v>424</v>
      </c>
      <c r="P6" t="s">
        <v>423</v>
      </c>
      <c r="Q6" t="s">
        <v>424</v>
      </c>
      <c r="R6" t="s">
        <v>423</v>
      </c>
      <c r="S6" t="s">
        <v>424</v>
      </c>
    </row>
    <row r="7" spans="1:20" ht="12.75">
      <c r="A7" t="s">
        <v>481</v>
      </c>
      <c r="B7" s="3">
        <v>0</v>
      </c>
      <c r="C7" s="3">
        <v>0</v>
      </c>
      <c r="D7" s="3">
        <v>0</v>
      </c>
      <c r="E7" s="3">
        <v>0</v>
      </c>
      <c r="F7" s="3">
        <v>0</v>
      </c>
      <c r="G7" s="3">
        <v>0</v>
      </c>
      <c r="H7" s="3">
        <v>0</v>
      </c>
      <c r="I7" s="3">
        <v>1</v>
      </c>
      <c r="J7" s="3">
        <v>0</v>
      </c>
      <c r="K7" s="3">
        <v>0</v>
      </c>
      <c r="L7" s="3">
        <v>0</v>
      </c>
      <c r="M7" s="3">
        <v>0</v>
      </c>
      <c r="N7" s="3">
        <v>0</v>
      </c>
      <c r="O7" s="3">
        <v>0</v>
      </c>
      <c r="P7" s="3">
        <v>0</v>
      </c>
      <c r="Q7" s="3">
        <v>0</v>
      </c>
      <c r="R7" s="3">
        <v>0</v>
      </c>
      <c r="S7" s="3">
        <v>0</v>
      </c>
      <c r="T7" s="6">
        <f>SUM(B7:S7)</f>
        <v>4</v>
      </c>
    </row>
    <row r="8" spans="1:20" ht="12.75">
      <c r="A8" t="s">
        <v>427</v>
      </c>
      <c r="B8" s="3">
        <v>1</v>
      </c>
      <c r="C8" s="3">
        <v>0</v>
      </c>
      <c r="D8" s="3">
        <v>0</v>
      </c>
      <c r="E8" s="3">
        <v>0</v>
      </c>
      <c r="F8" s="3">
        <v>0</v>
      </c>
      <c r="G8" s="3">
        <v>0</v>
      </c>
      <c r="H8" s="3">
        <v>0</v>
      </c>
      <c r="I8" s="3">
        <v>0</v>
      </c>
      <c r="J8" s="3">
        <v>0</v>
      </c>
      <c r="K8" s="3">
        <v>0</v>
      </c>
      <c r="L8" s="3">
        <v>0</v>
      </c>
      <c r="M8" s="3">
        <v>0</v>
      </c>
      <c r="N8" s="3">
        <v>0</v>
      </c>
      <c r="O8" s="3">
        <v>0</v>
      </c>
      <c r="P8" s="3">
        <v>0</v>
      </c>
      <c r="Q8" s="3">
        <v>0</v>
      </c>
      <c r="R8" s="3">
        <v>0</v>
      </c>
      <c r="S8" s="3">
        <v>0</v>
      </c>
      <c r="T8" s="6">
        <f>SUM(B8:S8)</f>
        <v>4</v>
      </c>
    </row>
    <row r="9" spans="1:20" ht="12.75">
      <c r="A9" t="s">
        <v>428</v>
      </c>
      <c r="B9" s="3">
        <v>0</v>
      </c>
      <c r="C9" s="3">
        <v>0</v>
      </c>
      <c r="D9" s="3">
        <v>0</v>
      </c>
      <c r="E9" s="3">
        <v>0</v>
      </c>
      <c r="F9" s="3">
        <v>0</v>
      </c>
      <c r="G9" s="3">
        <v>0</v>
      </c>
      <c r="H9" s="3">
        <v>0</v>
      </c>
      <c r="I9" s="3">
        <v>0</v>
      </c>
      <c r="J9" s="3">
        <v>0</v>
      </c>
      <c r="K9" s="3">
        <v>1</v>
      </c>
      <c r="L9" s="3">
        <v>0</v>
      </c>
      <c r="M9" s="3">
        <v>0</v>
      </c>
      <c r="N9" s="3">
        <v>0</v>
      </c>
      <c r="O9" s="3">
        <v>0</v>
      </c>
      <c r="P9" s="3">
        <v>0</v>
      </c>
      <c r="Q9" s="3">
        <v>0</v>
      </c>
      <c r="R9" s="3">
        <v>0</v>
      </c>
      <c r="S9" s="3">
        <v>0</v>
      </c>
      <c r="T9" s="6">
        <f>SUM(B9:S9)</f>
        <v>4</v>
      </c>
    </row>
    <row r="10" spans="1:20" ht="12.75">
      <c r="A10" t="s">
        <v>432</v>
      </c>
      <c r="B10" s="3">
        <v>0</v>
      </c>
      <c r="C10" s="3">
        <v>0</v>
      </c>
      <c r="D10" s="3">
        <v>0</v>
      </c>
      <c r="E10" s="3">
        <v>0</v>
      </c>
      <c r="F10" s="3">
        <v>0</v>
      </c>
      <c r="G10" s="3">
        <v>0</v>
      </c>
      <c r="H10" s="3">
        <v>0</v>
      </c>
      <c r="I10" s="3">
        <v>0</v>
      </c>
      <c r="J10" s="3">
        <v>0</v>
      </c>
      <c r="K10" s="3">
        <v>0</v>
      </c>
      <c r="L10" s="3">
        <v>0</v>
      </c>
      <c r="M10" s="3">
        <v>0</v>
      </c>
      <c r="N10" s="3">
        <v>0</v>
      </c>
      <c r="O10" s="3">
        <v>0</v>
      </c>
      <c r="P10" s="3">
        <v>0</v>
      </c>
      <c r="Q10" s="3">
        <v>1</v>
      </c>
      <c r="R10" s="3">
        <v>0</v>
      </c>
      <c r="S10" s="3">
        <v>0</v>
      </c>
      <c r="T10" s="6">
        <f>SUM(B10:S10)</f>
        <v>4</v>
      </c>
    </row>
    <row r="11" spans="1:20" ht="12.75">
      <c r="A11" t="s">
        <v>433</v>
      </c>
      <c r="B11" s="3">
        <v>0</v>
      </c>
      <c r="C11" s="3">
        <v>0</v>
      </c>
      <c r="D11" s="3">
        <v>0</v>
      </c>
      <c r="E11" s="3">
        <v>1</v>
      </c>
      <c r="F11" s="3">
        <v>0</v>
      </c>
      <c r="G11" s="3">
        <v>0</v>
      </c>
      <c r="H11" s="3">
        <v>0</v>
      </c>
      <c r="I11" s="3">
        <v>0</v>
      </c>
      <c r="J11" s="3">
        <v>0</v>
      </c>
      <c r="K11" s="3">
        <v>0</v>
      </c>
      <c r="L11" s="3">
        <v>0</v>
      </c>
      <c r="M11" s="3">
        <v>0</v>
      </c>
      <c r="N11" s="3">
        <v>0</v>
      </c>
      <c r="O11" s="3">
        <v>0</v>
      </c>
      <c r="P11" s="3">
        <v>0</v>
      </c>
      <c r="Q11" s="3">
        <v>0</v>
      </c>
      <c r="R11" s="3">
        <v>0</v>
      </c>
      <c r="S11" s="3">
        <v>0</v>
      </c>
      <c r="T11" s="6">
        <f>SUM(B11:S11)</f>
        <v>4</v>
      </c>
    </row>
    <row r="12" spans="1:20" ht="12.75">
      <c r="A12" t="s">
        <v>482</v>
      </c>
      <c r="B12" s="3">
        <v>0</v>
      </c>
      <c r="C12" s="3">
        <v>0</v>
      </c>
      <c r="D12" s="3">
        <v>0</v>
      </c>
      <c r="E12" s="3">
        <v>0</v>
      </c>
      <c r="F12" s="3">
        <v>0</v>
      </c>
      <c r="G12" s="3">
        <v>0</v>
      </c>
      <c r="H12" s="3">
        <v>0</v>
      </c>
      <c r="I12" s="3">
        <v>0</v>
      </c>
      <c r="J12" s="3">
        <v>0</v>
      </c>
      <c r="K12" s="3">
        <v>0</v>
      </c>
      <c r="L12" s="3">
        <v>0</v>
      </c>
      <c r="M12" s="3">
        <v>0</v>
      </c>
      <c r="N12" s="3">
        <v>0</v>
      </c>
      <c r="O12" s="3">
        <v>0</v>
      </c>
      <c r="P12" s="3">
        <v>0</v>
      </c>
      <c r="Q12" s="3">
        <v>0</v>
      </c>
      <c r="R12" s="3">
        <v>1</v>
      </c>
      <c r="S12" s="3">
        <v>0</v>
      </c>
      <c r="T12" s="6">
        <f>SUM(B12:S12)</f>
        <v>4</v>
      </c>
    </row>
    <row r="13" spans="1:20" ht="12.75">
      <c r="A13" s="2" t="s">
        <v>422</v>
      </c>
      <c r="B13" s="6">
        <f>SUM(B7:B12)</f>
        <v>4</v>
      </c>
      <c r="C13" s="6">
        <f>SUM(C7:C12)</f>
        <v>4</v>
      </c>
      <c r="D13" s="6">
        <f>SUM(D7:D12)</f>
        <v>4</v>
      </c>
      <c r="E13" s="6">
        <f>SUM(E7:E12)</f>
        <v>4</v>
      </c>
      <c r="F13" s="6">
        <f>SUM(F7:F12)</f>
        <v>4</v>
      </c>
      <c r="G13" s="6">
        <f>SUM(G7:G12)</f>
        <v>4</v>
      </c>
      <c r="H13" s="6">
        <f>SUM(H7:H12)</f>
        <v>4</v>
      </c>
      <c r="I13" s="6">
        <f>SUM(I7:I12)</f>
        <v>4</v>
      </c>
      <c r="J13" s="6">
        <f>SUM(J7:J12)</f>
        <v>4</v>
      </c>
      <c r="K13" s="6">
        <f>SUM(K7:K12)</f>
        <v>4</v>
      </c>
      <c r="L13" s="6">
        <f>SUM(L7:L12)</f>
        <v>4</v>
      </c>
      <c r="M13" s="6">
        <f>SUM(M7:M12)</f>
        <v>4</v>
      </c>
      <c r="N13" s="6">
        <f>SUM(N7:N12)</f>
        <v>4</v>
      </c>
      <c r="O13" s="6">
        <f>SUM(O7:O12)</f>
        <v>4</v>
      </c>
      <c r="P13" s="6">
        <f>SUM(P7:P12)</f>
        <v>4</v>
      </c>
      <c r="Q13" s="6">
        <f>SUM(Q7:Q12)</f>
        <v>4</v>
      </c>
      <c r="R13" s="6">
        <f>SUM(R7:R12)</f>
        <v>4</v>
      </c>
      <c r="S13" s="6">
        <f>SUM(S7:S12)</f>
        <v>4</v>
      </c>
      <c r="T13" s="6">
        <f>SUM(T7:T12)</f>
        <v>4</v>
      </c>
    </row>
  </sheetData>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T17"/>
  <sheetViews>
    <sheetView workbookViewId="0" topLeftCell="A1">
      <selection activeCell="A1" sqref="A1"/>
    </sheetView>
  </sheetViews>
  <sheetFormatPr defaultColWidth="9.140625" defaultRowHeight="12.75"/>
  <sheetData>
    <row r="1" ht="12.75">
      <c r="A1" s="1" t="s">
        <v>483</v>
      </c>
    </row>
    <row r="5" spans="2:20" ht="12.75">
      <c r="B5" s="2" t="s">
        <v>484</v>
      </c>
      <c r="D5" s="2" t="s">
        <v>480</v>
      </c>
      <c r="F5" s="2" t="s">
        <v>485</v>
      </c>
      <c r="H5" s="2" t="s">
        <v>486</v>
      </c>
      <c r="J5" s="2" t="s">
        <v>487</v>
      </c>
      <c r="L5" s="2" t="s">
        <v>488</v>
      </c>
      <c r="N5" s="2" t="s">
        <v>489</v>
      </c>
      <c r="P5" s="2" t="s">
        <v>490</v>
      </c>
      <c r="R5" s="2" t="s">
        <v>491</v>
      </c>
      <c r="T5" s="2" t="s">
        <v>492</v>
      </c>
    </row>
    <row r="6" spans="1:19" ht="12.75">
      <c r="A6" s="2" t="s">
        <v>417</v>
      </c>
      <c r="B6" t="s">
        <v>423</v>
      </c>
      <c r="C6" t="s">
        <v>424</v>
      </c>
      <c r="D6" t="s">
        <v>423</v>
      </c>
      <c r="E6" t="s">
        <v>424</v>
      </c>
      <c r="F6" t="s">
        <v>423</v>
      </c>
      <c r="G6" t="s">
        <v>424</v>
      </c>
      <c r="H6" t="s">
        <v>423</v>
      </c>
      <c r="I6" t="s">
        <v>424</v>
      </c>
      <c r="J6" t="s">
        <v>423</v>
      </c>
      <c r="K6" t="s">
        <v>424</v>
      </c>
      <c r="L6" t="s">
        <v>423</v>
      </c>
      <c r="M6" t="s">
        <v>424</v>
      </c>
      <c r="N6" t="s">
        <v>423</v>
      </c>
      <c r="O6" t="s">
        <v>424</v>
      </c>
      <c r="P6" t="s">
        <v>423</v>
      </c>
      <c r="Q6" t="s">
        <v>424</v>
      </c>
      <c r="R6" t="s">
        <v>423</v>
      </c>
      <c r="S6" t="s">
        <v>424</v>
      </c>
    </row>
    <row r="7" spans="1:20" ht="12.75">
      <c r="A7" t="s">
        <v>425</v>
      </c>
      <c r="B7" s="3">
        <v>0</v>
      </c>
      <c r="C7" s="3">
        <v>0</v>
      </c>
      <c r="D7" s="3">
        <v>0</v>
      </c>
      <c r="E7" s="3">
        <v>2</v>
      </c>
      <c r="F7" s="3">
        <v>0</v>
      </c>
      <c r="G7" s="3">
        <v>0</v>
      </c>
      <c r="H7" s="3">
        <v>0</v>
      </c>
      <c r="I7" s="3">
        <v>0</v>
      </c>
      <c r="J7" s="3">
        <v>0</v>
      </c>
      <c r="K7" s="3">
        <v>0</v>
      </c>
      <c r="L7" s="3">
        <v>0</v>
      </c>
      <c r="M7" s="3">
        <v>0</v>
      </c>
      <c r="N7" s="3">
        <v>0</v>
      </c>
      <c r="O7" s="3">
        <v>0</v>
      </c>
      <c r="P7" s="3">
        <v>0</v>
      </c>
      <c r="Q7" s="3">
        <v>0</v>
      </c>
      <c r="R7" s="3">
        <v>0</v>
      </c>
      <c r="S7" s="3">
        <v>0</v>
      </c>
      <c r="T7" s="6">
        <f>SUM(B7:S7)</f>
        <v>4</v>
      </c>
    </row>
    <row r="8" spans="1:20" ht="12.75">
      <c r="A8" t="s">
        <v>481</v>
      </c>
      <c r="B8" s="3">
        <v>0</v>
      </c>
      <c r="C8" s="3">
        <v>0</v>
      </c>
      <c r="D8" s="3">
        <v>0</v>
      </c>
      <c r="E8" s="3">
        <v>0</v>
      </c>
      <c r="F8" s="3">
        <v>0</v>
      </c>
      <c r="G8" s="3">
        <v>0</v>
      </c>
      <c r="H8" s="3">
        <v>0</v>
      </c>
      <c r="I8" s="3">
        <v>0</v>
      </c>
      <c r="J8" s="3">
        <v>0</v>
      </c>
      <c r="K8" s="3">
        <v>0</v>
      </c>
      <c r="L8" s="3">
        <v>0</v>
      </c>
      <c r="M8" s="3">
        <v>1</v>
      </c>
      <c r="N8" s="3">
        <v>0</v>
      </c>
      <c r="O8" s="3">
        <v>0</v>
      </c>
      <c r="P8" s="3">
        <v>0</v>
      </c>
      <c r="Q8" s="3">
        <v>0</v>
      </c>
      <c r="R8" s="3">
        <v>0</v>
      </c>
      <c r="S8" s="3">
        <v>0</v>
      </c>
      <c r="T8" s="6">
        <f>SUM(B8:S8)</f>
        <v>4</v>
      </c>
    </row>
    <row r="9" spans="1:20" ht="12.75">
      <c r="A9" t="s">
        <v>428</v>
      </c>
      <c r="B9" s="3">
        <v>1</v>
      </c>
      <c r="C9" s="3">
        <v>0</v>
      </c>
      <c r="D9" s="3">
        <v>0</v>
      </c>
      <c r="E9" s="3">
        <v>0</v>
      </c>
      <c r="F9" s="3">
        <v>0</v>
      </c>
      <c r="G9" s="3">
        <v>0</v>
      </c>
      <c r="H9" s="3">
        <v>0</v>
      </c>
      <c r="I9" s="3">
        <v>0</v>
      </c>
      <c r="J9" s="3">
        <v>0</v>
      </c>
      <c r="K9" s="3">
        <v>0</v>
      </c>
      <c r="L9" s="3">
        <v>0</v>
      </c>
      <c r="M9" s="3">
        <v>0</v>
      </c>
      <c r="N9" s="3">
        <v>0</v>
      </c>
      <c r="O9" s="3">
        <v>0</v>
      </c>
      <c r="P9" s="3">
        <v>0</v>
      </c>
      <c r="Q9" s="3">
        <v>0</v>
      </c>
      <c r="R9" s="3">
        <v>0</v>
      </c>
      <c r="S9" s="3">
        <v>0</v>
      </c>
      <c r="T9" s="6">
        <f>SUM(B9:S9)</f>
        <v>4</v>
      </c>
    </row>
    <row r="10" spans="1:20" ht="12.75">
      <c r="A10" t="s">
        <v>429</v>
      </c>
      <c r="B10" s="3">
        <v>0</v>
      </c>
      <c r="C10" s="3">
        <v>0</v>
      </c>
      <c r="D10" s="3">
        <v>0</v>
      </c>
      <c r="E10" s="3">
        <v>0</v>
      </c>
      <c r="F10" s="3">
        <v>0</v>
      </c>
      <c r="G10" s="3">
        <v>0</v>
      </c>
      <c r="H10" s="3">
        <v>0</v>
      </c>
      <c r="I10" s="3">
        <v>0</v>
      </c>
      <c r="J10" s="3">
        <v>0</v>
      </c>
      <c r="K10" s="3">
        <v>0</v>
      </c>
      <c r="L10" s="3">
        <v>1</v>
      </c>
      <c r="M10" s="3">
        <v>0</v>
      </c>
      <c r="N10" s="3">
        <v>0</v>
      </c>
      <c r="O10" s="3">
        <v>0</v>
      </c>
      <c r="P10" s="3">
        <v>0</v>
      </c>
      <c r="Q10" s="3">
        <v>0</v>
      </c>
      <c r="R10" s="3">
        <v>0</v>
      </c>
      <c r="S10" s="3">
        <v>0</v>
      </c>
      <c r="T10" s="6">
        <f>SUM(B10:S10)</f>
        <v>4</v>
      </c>
    </row>
    <row r="11" spans="1:20" ht="12.75">
      <c r="A11" t="s">
        <v>431</v>
      </c>
      <c r="B11" s="3">
        <v>0</v>
      </c>
      <c r="C11" s="3">
        <v>0</v>
      </c>
      <c r="D11" s="3">
        <v>0</v>
      </c>
      <c r="E11" s="3">
        <v>0</v>
      </c>
      <c r="F11" s="3">
        <v>0</v>
      </c>
      <c r="G11" s="3">
        <v>0</v>
      </c>
      <c r="H11" s="3">
        <v>0</v>
      </c>
      <c r="I11" s="3">
        <v>0</v>
      </c>
      <c r="J11" s="3">
        <v>0</v>
      </c>
      <c r="K11" s="3">
        <v>0</v>
      </c>
      <c r="L11" s="3">
        <v>0</v>
      </c>
      <c r="M11" s="3">
        <v>1</v>
      </c>
      <c r="N11" s="3">
        <v>0</v>
      </c>
      <c r="O11" s="3">
        <v>0</v>
      </c>
      <c r="P11" s="3">
        <v>0</v>
      </c>
      <c r="Q11" s="3">
        <v>0</v>
      </c>
      <c r="R11" s="3">
        <v>0</v>
      </c>
      <c r="S11" s="3">
        <v>0</v>
      </c>
      <c r="T11" s="6">
        <f>SUM(B11:S11)</f>
        <v>4</v>
      </c>
    </row>
    <row r="12" spans="1:20" ht="12.75">
      <c r="A12" t="s">
        <v>432</v>
      </c>
      <c r="B12" s="3">
        <v>0</v>
      </c>
      <c r="C12" s="3">
        <v>1</v>
      </c>
      <c r="D12" s="3">
        <v>0</v>
      </c>
      <c r="E12" s="3">
        <v>0</v>
      </c>
      <c r="F12" s="3">
        <v>0</v>
      </c>
      <c r="G12" s="3">
        <v>0</v>
      </c>
      <c r="H12" s="3">
        <v>0</v>
      </c>
      <c r="I12" s="3">
        <v>0</v>
      </c>
      <c r="J12" s="3">
        <v>0</v>
      </c>
      <c r="K12" s="3">
        <v>0</v>
      </c>
      <c r="L12" s="3">
        <v>0</v>
      </c>
      <c r="M12" s="3">
        <v>1</v>
      </c>
      <c r="N12" s="3">
        <v>0</v>
      </c>
      <c r="O12" s="3">
        <v>0</v>
      </c>
      <c r="P12" s="3">
        <v>0</v>
      </c>
      <c r="Q12" s="3">
        <v>0</v>
      </c>
      <c r="R12" s="3">
        <v>0</v>
      </c>
      <c r="S12" s="3">
        <v>0</v>
      </c>
      <c r="T12" s="6">
        <f>SUM(B12:S12)</f>
        <v>4</v>
      </c>
    </row>
    <row r="13" spans="1:20" ht="12.75">
      <c r="A13" t="s">
        <v>439</v>
      </c>
      <c r="B13" s="3">
        <v>0</v>
      </c>
      <c r="C13" s="3">
        <v>0</v>
      </c>
      <c r="D13" s="3">
        <v>0</v>
      </c>
      <c r="E13" s="3">
        <v>0</v>
      </c>
      <c r="F13" s="3">
        <v>0</v>
      </c>
      <c r="G13" s="3">
        <v>0</v>
      </c>
      <c r="H13" s="3">
        <v>0</v>
      </c>
      <c r="I13" s="3">
        <v>0</v>
      </c>
      <c r="J13" s="3">
        <v>0</v>
      </c>
      <c r="K13" s="3">
        <v>0</v>
      </c>
      <c r="L13" s="3">
        <v>1</v>
      </c>
      <c r="M13" s="3">
        <v>0</v>
      </c>
      <c r="N13" s="3">
        <v>0</v>
      </c>
      <c r="O13" s="3">
        <v>0</v>
      </c>
      <c r="P13" s="3">
        <v>0</v>
      </c>
      <c r="Q13" s="3">
        <v>0</v>
      </c>
      <c r="R13" s="3">
        <v>0</v>
      </c>
      <c r="S13" s="3">
        <v>0</v>
      </c>
      <c r="T13" s="6">
        <f>SUM(B13:S13)</f>
        <v>4</v>
      </c>
    </row>
    <row r="14" spans="1:20" ht="12.75">
      <c r="A14" t="s">
        <v>440</v>
      </c>
      <c r="B14" s="3">
        <v>0</v>
      </c>
      <c r="C14" s="3">
        <v>0</v>
      </c>
      <c r="D14" s="3">
        <v>0</v>
      </c>
      <c r="E14" s="3">
        <v>0</v>
      </c>
      <c r="F14" s="3">
        <v>0</v>
      </c>
      <c r="G14" s="3">
        <v>0</v>
      </c>
      <c r="H14" s="3">
        <v>0</v>
      </c>
      <c r="I14" s="3">
        <v>0</v>
      </c>
      <c r="J14" s="3">
        <v>0</v>
      </c>
      <c r="K14" s="3">
        <v>0</v>
      </c>
      <c r="L14" s="3">
        <v>1</v>
      </c>
      <c r="M14" s="3">
        <v>0</v>
      </c>
      <c r="N14" s="3">
        <v>0</v>
      </c>
      <c r="O14" s="3">
        <v>0</v>
      </c>
      <c r="P14" s="3">
        <v>0</v>
      </c>
      <c r="Q14" s="3">
        <v>0</v>
      </c>
      <c r="R14" s="3">
        <v>0</v>
      </c>
      <c r="S14" s="3">
        <v>0</v>
      </c>
      <c r="T14" s="6">
        <f>SUM(B14:S14)</f>
        <v>4</v>
      </c>
    </row>
    <row r="15" spans="1:20" ht="12.75">
      <c r="A15" t="s">
        <v>441</v>
      </c>
      <c r="B15" s="3">
        <v>0</v>
      </c>
      <c r="C15" s="3">
        <v>0</v>
      </c>
      <c r="D15" s="3">
        <v>0</v>
      </c>
      <c r="E15" s="3">
        <v>0</v>
      </c>
      <c r="F15" s="3">
        <v>0</v>
      </c>
      <c r="G15" s="3">
        <v>0</v>
      </c>
      <c r="H15" s="3">
        <v>0</v>
      </c>
      <c r="I15" s="3">
        <v>0</v>
      </c>
      <c r="J15" s="3">
        <v>0</v>
      </c>
      <c r="K15" s="3">
        <v>0</v>
      </c>
      <c r="L15" s="3">
        <v>1</v>
      </c>
      <c r="M15" s="3">
        <v>0</v>
      </c>
      <c r="N15" s="3">
        <v>0</v>
      </c>
      <c r="O15" s="3">
        <v>0</v>
      </c>
      <c r="P15" s="3">
        <v>0</v>
      </c>
      <c r="Q15" s="3">
        <v>0</v>
      </c>
      <c r="R15" s="3">
        <v>0</v>
      </c>
      <c r="S15" s="3">
        <v>0</v>
      </c>
      <c r="T15" s="6">
        <f>SUM(B15:S15)</f>
        <v>4</v>
      </c>
    </row>
    <row r="16" spans="1:20" ht="12.75">
      <c r="A16" t="s">
        <v>442</v>
      </c>
      <c r="B16" s="3">
        <v>0</v>
      </c>
      <c r="C16" s="3">
        <v>0</v>
      </c>
      <c r="D16" s="3">
        <v>0</v>
      </c>
      <c r="E16" s="3">
        <v>0</v>
      </c>
      <c r="F16" s="3">
        <v>0</v>
      </c>
      <c r="G16" s="3">
        <v>0</v>
      </c>
      <c r="H16" s="3">
        <v>0</v>
      </c>
      <c r="I16" s="3">
        <v>0</v>
      </c>
      <c r="J16" s="3">
        <v>0</v>
      </c>
      <c r="K16" s="3">
        <v>0</v>
      </c>
      <c r="L16" s="3">
        <v>1</v>
      </c>
      <c r="M16" s="3">
        <v>0</v>
      </c>
      <c r="N16" s="3">
        <v>0</v>
      </c>
      <c r="O16" s="3">
        <v>0</v>
      </c>
      <c r="P16" s="3">
        <v>0</v>
      </c>
      <c r="Q16" s="3">
        <v>0</v>
      </c>
      <c r="R16" s="3">
        <v>0</v>
      </c>
      <c r="S16" s="3">
        <v>0</v>
      </c>
      <c r="T16" s="6">
        <f>SUM(B16:S16)</f>
        <v>4</v>
      </c>
    </row>
    <row r="17" spans="1:20" ht="12.75">
      <c r="A17" s="2" t="s">
        <v>422</v>
      </c>
      <c r="B17" s="6">
        <f>SUM(B7:B16)</f>
        <v>4</v>
      </c>
      <c r="C17" s="6">
        <f>SUM(C7:C16)</f>
        <v>4</v>
      </c>
      <c r="D17" s="6">
        <f>SUM(D7:D16)</f>
        <v>4</v>
      </c>
      <c r="E17" s="6">
        <f>SUM(E7:E16)</f>
        <v>4</v>
      </c>
      <c r="F17" s="6">
        <f>SUM(F7:F16)</f>
        <v>4</v>
      </c>
      <c r="G17" s="6">
        <f>SUM(G7:G16)</f>
        <v>4</v>
      </c>
      <c r="H17" s="6">
        <f>SUM(H7:H16)</f>
        <v>4</v>
      </c>
      <c r="I17" s="6">
        <f>SUM(I7:I16)</f>
        <v>4</v>
      </c>
      <c r="J17" s="6">
        <f>SUM(J7:J16)</f>
        <v>4</v>
      </c>
      <c r="K17" s="6">
        <f>SUM(K7:K16)</f>
        <v>4</v>
      </c>
      <c r="L17" s="6">
        <f>SUM(L7:L16)</f>
        <v>4</v>
      </c>
      <c r="M17" s="6">
        <f>SUM(M7:M16)</f>
        <v>4</v>
      </c>
      <c r="N17" s="6">
        <f>SUM(N7:N16)</f>
        <v>4</v>
      </c>
      <c r="O17" s="6">
        <f>SUM(O7:O16)</f>
        <v>4</v>
      </c>
      <c r="P17" s="6">
        <f>SUM(P7:P16)</f>
        <v>4</v>
      </c>
      <c r="Q17" s="6">
        <f>SUM(Q7:Q16)</f>
        <v>4</v>
      </c>
      <c r="R17" s="6">
        <f>SUM(R7:R16)</f>
        <v>4</v>
      </c>
      <c r="S17" s="6">
        <f>SUM(S7:S16)</f>
        <v>4</v>
      </c>
      <c r="T17" s="6">
        <f>SUM(T7:T16)</f>
        <v>4</v>
      </c>
    </row>
  </sheetData>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V26"/>
  <sheetViews>
    <sheetView workbookViewId="0" topLeftCell="A1">
      <selection activeCell="A1" sqref="A1"/>
    </sheetView>
  </sheetViews>
  <sheetFormatPr defaultColWidth="9.140625" defaultRowHeight="12.75"/>
  <sheetData>
    <row r="1" ht="12.75">
      <c r="A1" s="1" t="s">
        <v>493</v>
      </c>
    </row>
    <row r="5" spans="1:22" ht="12.75">
      <c r="A5" s="2" t="s">
        <v>494</v>
      </c>
      <c r="B5" s="2" t="s">
        <v>495</v>
      </c>
      <c r="D5" s="2" t="s">
        <v>496</v>
      </c>
      <c r="F5" s="2" t="s">
        <v>497</v>
      </c>
      <c r="H5" s="2" t="s">
        <v>498</v>
      </c>
      <c r="J5" s="2" t="s">
        <v>499</v>
      </c>
      <c r="L5" s="2" t="s">
        <v>500</v>
      </c>
      <c r="N5" s="2" t="s">
        <v>501</v>
      </c>
      <c r="P5" s="2" t="s">
        <v>502</v>
      </c>
      <c r="R5" s="2" t="s">
        <v>503</v>
      </c>
      <c r="T5" s="2" t="s">
        <v>504</v>
      </c>
      <c r="V5" s="2" t="s">
        <v>422</v>
      </c>
    </row>
    <row r="6" spans="1:21" ht="12.75">
      <c r="A6" s="2" t="s">
        <v>417</v>
      </c>
      <c r="B6" t="s">
        <v>423</v>
      </c>
      <c r="C6" t="s">
        <v>424</v>
      </c>
      <c r="D6" t="s">
        <v>423</v>
      </c>
      <c r="E6" t="s">
        <v>424</v>
      </c>
      <c r="F6" t="s">
        <v>423</v>
      </c>
      <c r="G6" t="s">
        <v>424</v>
      </c>
      <c r="H6" t="s">
        <v>423</v>
      </c>
      <c r="I6" t="s">
        <v>424</v>
      </c>
      <c r="J6" t="s">
        <v>423</v>
      </c>
      <c r="K6" t="s">
        <v>424</v>
      </c>
      <c r="L6" t="s">
        <v>423</v>
      </c>
      <c r="M6" t="s">
        <v>424</v>
      </c>
      <c r="N6" t="s">
        <v>423</v>
      </c>
      <c r="O6" t="s">
        <v>424</v>
      </c>
      <c r="P6" t="s">
        <v>423</v>
      </c>
      <c r="Q6" t="s">
        <v>424</v>
      </c>
      <c r="R6" t="s">
        <v>423</v>
      </c>
      <c r="S6" t="s">
        <v>424</v>
      </c>
      <c r="T6" t="s">
        <v>423</v>
      </c>
      <c r="U6" t="s">
        <v>424</v>
      </c>
    </row>
    <row r="7" spans="1:22" ht="12.75">
      <c r="A7" t="s">
        <v>425</v>
      </c>
      <c r="B7" s="8">
        <v>0</v>
      </c>
      <c r="C7" s="8">
        <v>2</v>
      </c>
      <c r="D7" s="8">
        <v>0</v>
      </c>
      <c r="E7" s="8">
        <v>0</v>
      </c>
      <c r="F7" s="8">
        <v>0</v>
      </c>
      <c r="G7" s="8">
        <v>0</v>
      </c>
      <c r="H7" s="8">
        <v>0</v>
      </c>
      <c r="I7" s="8">
        <v>0</v>
      </c>
      <c r="J7" s="8">
        <v>0</v>
      </c>
      <c r="K7" s="8">
        <v>0</v>
      </c>
      <c r="L7" s="8">
        <v>0</v>
      </c>
      <c r="M7" s="8">
        <v>0</v>
      </c>
      <c r="N7" s="8">
        <v>0</v>
      </c>
      <c r="O7" s="8">
        <v>0</v>
      </c>
      <c r="P7" s="8">
        <v>0</v>
      </c>
      <c r="Q7" s="8">
        <v>0</v>
      </c>
      <c r="R7" s="8">
        <v>0</v>
      </c>
      <c r="S7" s="8">
        <v>0</v>
      </c>
      <c r="T7" s="8">
        <v>0</v>
      </c>
      <c r="U7" s="8">
        <v>0</v>
      </c>
      <c r="V7" s="5">
        <f>SUM(B7:U7)</f>
        <v>4</v>
      </c>
    </row>
    <row r="8" spans="1:22" ht="12.75">
      <c r="A8" t="s">
        <v>426</v>
      </c>
      <c r="B8" s="8">
        <v>0</v>
      </c>
      <c r="C8" s="8">
        <v>0</v>
      </c>
      <c r="D8" s="8">
        <v>0</v>
      </c>
      <c r="E8" s="8">
        <v>0</v>
      </c>
      <c r="F8" s="8">
        <v>0</v>
      </c>
      <c r="G8" s="8">
        <v>0</v>
      </c>
      <c r="H8" s="8">
        <v>0</v>
      </c>
      <c r="I8" s="8">
        <v>0</v>
      </c>
      <c r="J8" s="8">
        <v>1</v>
      </c>
      <c r="K8" s="8">
        <v>1</v>
      </c>
      <c r="L8" s="8">
        <v>0</v>
      </c>
      <c r="M8" s="8">
        <v>0</v>
      </c>
      <c r="N8" s="8">
        <v>0</v>
      </c>
      <c r="O8" s="8">
        <v>0</v>
      </c>
      <c r="P8" s="8">
        <v>0</v>
      </c>
      <c r="Q8" s="8">
        <v>0</v>
      </c>
      <c r="R8" s="8">
        <v>0</v>
      </c>
      <c r="S8" s="8">
        <v>0</v>
      </c>
      <c r="T8" s="8">
        <v>0</v>
      </c>
      <c r="U8" s="8">
        <v>0</v>
      </c>
      <c r="V8" s="5">
        <f>SUM(B8:U8)</f>
        <v>4</v>
      </c>
    </row>
    <row r="9" spans="1:22" ht="12.75">
      <c r="A9" t="s">
        <v>427</v>
      </c>
      <c r="B9" s="8">
        <v>0</v>
      </c>
      <c r="C9" s="8">
        <v>0</v>
      </c>
      <c r="D9" s="8">
        <v>0</v>
      </c>
      <c r="E9" s="8">
        <v>0</v>
      </c>
      <c r="F9" s="8">
        <v>0</v>
      </c>
      <c r="G9" s="8">
        <v>1</v>
      </c>
      <c r="H9" s="8">
        <v>0</v>
      </c>
      <c r="I9" s="8">
        <v>0</v>
      </c>
      <c r="J9" s="8">
        <v>0</v>
      </c>
      <c r="K9" s="8">
        <v>0</v>
      </c>
      <c r="L9" s="8">
        <v>0</v>
      </c>
      <c r="M9" s="8">
        <v>0</v>
      </c>
      <c r="N9" s="8">
        <v>0</v>
      </c>
      <c r="O9" s="8">
        <v>0</v>
      </c>
      <c r="P9" s="8">
        <v>0</v>
      </c>
      <c r="Q9" s="8">
        <v>0</v>
      </c>
      <c r="R9" s="8">
        <v>1</v>
      </c>
      <c r="S9" s="8">
        <v>0</v>
      </c>
      <c r="T9" s="8">
        <v>0</v>
      </c>
      <c r="U9" s="8">
        <v>0</v>
      </c>
      <c r="V9" s="5">
        <f>SUM(B9:U9)</f>
        <v>4</v>
      </c>
    </row>
    <row r="10" spans="1:22" ht="12.75">
      <c r="A10" t="s">
        <v>428</v>
      </c>
      <c r="B10" s="8">
        <v>1</v>
      </c>
      <c r="C10" s="8">
        <v>0</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5">
        <f>SUM(B10:U10)</f>
        <v>4</v>
      </c>
    </row>
    <row r="11" spans="1:22" ht="12.75">
      <c r="A11" t="s">
        <v>429</v>
      </c>
      <c r="B11" s="8">
        <v>0</v>
      </c>
      <c r="C11" s="8">
        <v>0</v>
      </c>
      <c r="D11" s="8">
        <v>0</v>
      </c>
      <c r="E11" s="8">
        <v>0</v>
      </c>
      <c r="F11" s="8">
        <v>0</v>
      </c>
      <c r="G11" s="8">
        <v>0</v>
      </c>
      <c r="H11" s="8">
        <v>0</v>
      </c>
      <c r="I11" s="8">
        <v>0</v>
      </c>
      <c r="J11" s="8">
        <v>3</v>
      </c>
      <c r="K11" s="8">
        <v>0</v>
      </c>
      <c r="L11" s="8">
        <v>0</v>
      </c>
      <c r="M11" s="8">
        <v>0</v>
      </c>
      <c r="N11" s="8">
        <v>1</v>
      </c>
      <c r="O11" s="8">
        <v>0</v>
      </c>
      <c r="P11" s="8">
        <v>0</v>
      </c>
      <c r="Q11" s="8">
        <v>0</v>
      </c>
      <c r="R11" s="8">
        <v>0</v>
      </c>
      <c r="S11" s="8">
        <v>0</v>
      </c>
      <c r="T11" s="8">
        <v>0</v>
      </c>
      <c r="U11" s="8">
        <v>0</v>
      </c>
      <c r="V11" s="5">
        <f>SUM(B11:U11)</f>
        <v>4</v>
      </c>
    </row>
    <row r="12" spans="1:22" ht="12.75">
      <c r="A12" t="s">
        <v>430</v>
      </c>
      <c r="B12" s="8">
        <v>0</v>
      </c>
      <c r="C12" s="8">
        <v>0</v>
      </c>
      <c r="D12" s="8">
        <v>0</v>
      </c>
      <c r="E12" s="8">
        <v>0</v>
      </c>
      <c r="F12" s="8">
        <v>0</v>
      </c>
      <c r="G12" s="8">
        <v>1</v>
      </c>
      <c r="H12" s="8">
        <v>0</v>
      </c>
      <c r="I12" s="8">
        <v>0</v>
      </c>
      <c r="J12" s="8">
        <v>0</v>
      </c>
      <c r="K12" s="8">
        <v>0</v>
      </c>
      <c r="L12" s="8">
        <v>0</v>
      </c>
      <c r="M12" s="8">
        <v>0</v>
      </c>
      <c r="N12" s="8">
        <v>1</v>
      </c>
      <c r="O12" s="8">
        <v>1</v>
      </c>
      <c r="P12" s="8">
        <v>0</v>
      </c>
      <c r="Q12" s="8">
        <v>0</v>
      </c>
      <c r="R12" s="8">
        <v>0</v>
      </c>
      <c r="S12" s="8">
        <v>0</v>
      </c>
      <c r="T12" s="8">
        <v>0</v>
      </c>
      <c r="U12" s="8">
        <v>0</v>
      </c>
      <c r="V12" s="5">
        <f>SUM(B12:U12)</f>
        <v>4</v>
      </c>
    </row>
    <row r="13" spans="1:22" ht="12.75">
      <c r="A13" t="s">
        <v>431</v>
      </c>
      <c r="B13" s="8">
        <v>0</v>
      </c>
      <c r="C13" s="8">
        <v>0</v>
      </c>
      <c r="D13" s="8">
        <v>0</v>
      </c>
      <c r="E13" s="8">
        <v>0</v>
      </c>
      <c r="F13" s="8">
        <v>0</v>
      </c>
      <c r="G13" s="8">
        <v>0</v>
      </c>
      <c r="H13" s="8">
        <v>0</v>
      </c>
      <c r="I13" s="8">
        <v>0</v>
      </c>
      <c r="J13" s="8">
        <v>1</v>
      </c>
      <c r="K13" s="8">
        <v>0</v>
      </c>
      <c r="L13" s="8">
        <v>0</v>
      </c>
      <c r="M13" s="8">
        <v>0</v>
      </c>
      <c r="N13" s="8">
        <v>0</v>
      </c>
      <c r="O13" s="8">
        <v>1</v>
      </c>
      <c r="P13" s="8">
        <v>0</v>
      </c>
      <c r="Q13" s="8">
        <v>0</v>
      </c>
      <c r="R13" s="8">
        <v>0</v>
      </c>
      <c r="S13" s="8">
        <v>0</v>
      </c>
      <c r="T13" s="8">
        <v>0</v>
      </c>
      <c r="U13" s="8">
        <v>0</v>
      </c>
      <c r="V13" s="5">
        <f>SUM(B13:U13)</f>
        <v>4</v>
      </c>
    </row>
    <row r="14" spans="1:22" ht="12.75">
      <c r="A14" t="s">
        <v>432</v>
      </c>
      <c r="B14" s="8">
        <v>0</v>
      </c>
      <c r="C14" s="8">
        <v>3</v>
      </c>
      <c r="D14" s="8">
        <v>0</v>
      </c>
      <c r="E14" s="8">
        <v>0</v>
      </c>
      <c r="F14" s="8">
        <v>0</v>
      </c>
      <c r="G14" s="8">
        <v>0</v>
      </c>
      <c r="H14" s="8">
        <v>0</v>
      </c>
      <c r="I14" s="8">
        <v>1</v>
      </c>
      <c r="J14" s="8">
        <v>0</v>
      </c>
      <c r="K14" s="8">
        <v>0</v>
      </c>
      <c r="L14" s="8">
        <v>0</v>
      </c>
      <c r="M14" s="8">
        <v>0</v>
      </c>
      <c r="N14" s="8">
        <v>0</v>
      </c>
      <c r="O14" s="8">
        <v>0</v>
      </c>
      <c r="P14" s="8">
        <v>0</v>
      </c>
      <c r="Q14" s="8">
        <v>0</v>
      </c>
      <c r="R14" s="8">
        <v>0</v>
      </c>
      <c r="S14" s="8">
        <v>0</v>
      </c>
      <c r="T14" s="8">
        <v>0</v>
      </c>
      <c r="U14" s="8">
        <v>0</v>
      </c>
      <c r="V14" s="5">
        <f>SUM(B14:U14)</f>
        <v>4</v>
      </c>
    </row>
    <row r="15" spans="1:22" ht="12.75">
      <c r="A15" t="s">
        <v>433</v>
      </c>
      <c r="B15" s="8">
        <v>0</v>
      </c>
      <c r="C15" s="8">
        <v>0</v>
      </c>
      <c r="D15" s="8">
        <v>0</v>
      </c>
      <c r="E15" s="8">
        <v>0</v>
      </c>
      <c r="F15" s="8">
        <v>0</v>
      </c>
      <c r="G15" s="8">
        <v>0</v>
      </c>
      <c r="H15" s="8">
        <v>0</v>
      </c>
      <c r="I15" s="8">
        <v>0</v>
      </c>
      <c r="J15" s="8">
        <v>0</v>
      </c>
      <c r="K15" s="8">
        <v>0</v>
      </c>
      <c r="L15" s="8">
        <v>0</v>
      </c>
      <c r="M15" s="8">
        <v>0</v>
      </c>
      <c r="N15" s="8">
        <v>1</v>
      </c>
      <c r="O15" s="8">
        <v>0</v>
      </c>
      <c r="P15" s="8">
        <v>0</v>
      </c>
      <c r="Q15" s="8">
        <v>0</v>
      </c>
      <c r="R15" s="8">
        <v>0</v>
      </c>
      <c r="S15" s="8">
        <v>0</v>
      </c>
      <c r="T15" s="8">
        <v>0</v>
      </c>
      <c r="U15" s="8">
        <v>0</v>
      </c>
      <c r="V15" s="5">
        <f>SUM(B15:U15)</f>
        <v>4</v>
      </c>
    </row>
    <row r="16" spans="1:22" ht="12.75">
      <c r="A16" t="s">
        <v>434</v>
      </c>
      <c r="B16" s="8">
        <v>0</v>
      </c>
      <c r="C16" s="8">
        <v>0</v>
      </c>
      <c r="D16" s="8">
        <v>0</v>
      </c>
      <c r="E16" s="8">
        <v>0</v>
      </c>
      <c r="F16" s="8">
        <v>0</v>
      </c>
      <c r="G16" s="8">
        <v>0</v>
      </c>
      <c r="H16" s="8">
        <v>0</v>
      </c>
      <c r="I16" s="8">
        <v>0</v>
      </c>
      <c r="J16" s="8">
        <v>1</v>
      </c>
      <c r="K16" s="8">
        <v>0</v>
      </c>
      <c r="L16" s="8">
        <v>0</v>
      </c>
      <c r="M16" s="8">
        <v>0</v>
      </c>
      <c r="N16" s="8">
        <v>0</v>
      </c>
      <c r="O16" s="8">
        <v>0</v>
      </c>
      <c r="P16" s="8">
        <v>0</v>
      </c>
      <c r="Q16" s="8">
        <v>0</v>
      </c>
      <c r="R16" s="8">
        <v>0</v>
      </c>
      <c r="S16" s="8">
        <v>0</v>
      </c>
      <c r="T16" s="8">
        <v>0</v>
      </c>
      <c r="U16" s="8">
        <v>0</v>
      </c>
      <c r="V16" s="5">
        <f>SUM(B16:U16)</f>
        <v>4</v>
      </c>
    </row>
    <row r="17" spans="1:22" ht="12.75">
      <c r="A17" t="s">
        <v>435</v>
      </c>
      <c r="B17" s="8">
        <v>0</v>
      </c>
      <c r="C17" s="8">
        <v>0</v>
      </c>
      <c r="D17" s="8">
        <v>0</v>
      </c>
      <c r="E17" s="8">
        <v>0</v>
      </c>
      <c r="F17" s="8">
        <v>0</v>
      </c>
      <c r="G17" s="8">
        <v>0</v>
      </c>
      <c r="H17" s="8">
        <v>0</v>
      </c>
      <c r="I17" s="8">
        <v>0</v>
      </c>
      <c r="J17" s="8">
        <v>0</v>
      </c>
      <c r="K17" s="8">
        <v>0</v>
      </c>
      <c r="L17" s="8">
        <v>0</v>
      </c>
      <c r="M17" s="8">
        <v>0</v>
      </c>
      <c r="N17" s="8">
        <v>0</v>
      </c>
      <c r="O17" s="8">
        <v>1</v>
      </c>
      <c r="P17" s="8">
        <v>0</v>
      </c>
      <c r="Q17" s="8">
        <v>0</v>
      </c>
      <c r="R17" s="8">
        <v>0</v>
      </c>
      <c r="S17" s="8">
        <v>0</v>
      </c>
      <c r="T17" s="8">
        <v>0</v>
      </c>
      <c r="U17" s="8">
        <v>0</v>
      </c>
      <c r="V17" s="5">
        <f>SUM(B17:U17)</f>
        <v>4</v>
      </c>
    </row>
    <row r="18" spans="1:22" ht="12.75">
      <c r="A18" t="s">
        <v>436</v>
      </c>
      <c r="B18" s="8">
        <v>0</v>
      </c>
      <c r="C18" s="8">
        <v>0</v>
      </c>
      <c r="D18" s="8">
        <v>0</v>
      </c>
      <c r="E18" s="8">
        <v>0</v>
      </c>
      <c r="F18" s="8">
        <v>0</v>
      </c>
      <c r="G18" s="8">
        <v>0</v>
      </c>
      <c r="H18" s="8">
        <v>0</v>
      </c>
      <c r="I18" s="8">
        <v>0</v>
      </c>
      <c r="J18" s="8">
        <v>1</v>
      </c>
      <c r="K18" s="8">
        <v>0</v>
      </c>
      <c r="L18" s="8">
        <v>0</v>
      </c>
      <c r="M18" s="8">
        <v>0</v>
      </c>
      <c r="N18" s="8">
        <v>0</v>
      </c>
      <c r="O18" s="8">
        <v>0</v>
      </c>
      <c r="P18" s="8">
        <v>0</v>
      </c>
      <c r="Q18" s="8">
        <v>0</v>
      </c>
      <c r="R18" s="8">
        <v>0</v>
      </c>
      <c r="S18" s="8">
        <v>0</v>
      </c>
      <c r="T18" s="8">
        <v>0</v>
      </c>
      <c r="U18" s="8">
        <v>0</v>
      </c>
      <c r="V18" s="5">
        <f>SUM(B18:U18)</f>
        <v>4</v>
      </c>
    </row>
    <row r="19" spans="1:22" ht="12.75">
      <c r="A19" t="s">
        <v>437</v>
      </c>
      <c r="B19" s="8">
        <v>0</v>
      </c>
      <c r="C19" s="8">
        <v>0</v>
      </c>
      <c r="D19" s="8">
        <v>0</v>
      </c>
      <c r="E19" s="8">
        <v>0</v>
      </c>
      <c r="F19" s="8">
        <v>0</v>
      </c>
      <c r="G19" s="8">
        <v>0</v>
      </c>
      <c r="H19" s="8">
        <v>2</v>
      </c>
      <c r="I19" s="8">
        <v>0</v>
      </c>
      <c r="J19" s="8">
        <v>0</v>
      </c>
      <c r="K19" s="8">
        <v>0</v>
      </c>
      <c r="L19" s="8">
        <v>0</v>
      </c>
      <c r="M19" s="8">
        <v>0</v>
      </c>
      <c r="N19" s="8">
        <v>0</v>
      </c>
      <c r="O19" s="8">
        <v>0</v>
      </c>
      <c r="P19" s="8">
        <v>0</v>
      </c>
      <c r="Q19" s="8">
        <v>0</v>
      </c>
      <c r="R19" s="8">
        <v>0</v>
      </c>
      <c r="S19" s="8">
        <v>0</v>
      </c>
      <c r="T19" s="8">
        <v>0</v>
      </c>
      <c r="U19" s="8">
        <v>0</v>
      </c>
      <c r="V19" s="5">
        <f>SUM(B19:U19)</f>
        <v>4</v>
      </c>
    </row>
    <row r="20" spans="1:22" ht="12.75">
      <c r="A20" t="s">
        <v>438</v>
      </c>
      <c r="B20" s="8">
        <v>0</v>
      </c>
      <c r="C20" s="8">
        <v>0</v>
      </c>
      <c r="D20" s="8">
        <v>0</v>
      </c>
      <c r="E20" s="8">
        <v>0</v>
      </c>
      <c r="F20" s="8">
        <v>0</v>
      </c>
      <c r="G20" s="8">
        <v>0</v>
      </c>
      <c r="H20" s="8">
        <v>0</v>
      </c>
      <c r="I20" s="8">
        <v>0</v>
      </c>
      <c r="J20" s="8">
        <v>0</v>
      </c>
      <c r="K20" s="8">
        <v>1</v>
      </c>
      <c r="L20" s="8">
        <v>0</v>
      </c>
      <c r="M20" s="8">
        <v>0</v>
      </c>
      <c r="N20" s="8">
        <v>0</v>
      </c>
      <c r="O20" s="8">
        <v>0</v>
      </c>
      <c r="P20" s="8">
        <v>0</v>
      </c>
      <c r="Q20" s="8">
        <v>0</v>
      </c>
      <c r="R20" s="8">
        <v>0</v>
      </c>
      <c r="S20" s="8">
        <v>0</v>
      </c>
      <c r="T20" s="8">
        <v>0</v>
      </c>
      <c r="U20" s="8">
        <v>0</v>
      </c>
      <c r="V20" s="5">
        <f>SUM(B20:U20)</f>
        <v>4</v>
      </c>
    </row>
    <row r="21" spans="1:22" ht="12.75">
      <c r="A21" t="s">
        <v>439</v>
      </c>
      <c r="B21" s="8">
        <v>0</v>
      </c>
      <c r="C21" s="8">
        <v>0</v>
      </c>
      <c r="D21" s="8">
        <v>0</v>
      </c>
      <c r="E21" s="8">
        <v>0</v>
      </c>
      <c r="F21" s="8">
        <v>0</v>
      </c>
      <c r="G21" s="8">
        <v>0</v>
      </c>
      <c r="H21" s="8">
        <v>0</v>
      </c>
      <c r="I21" s="8">
        <v>0</v>
      </c>
      <c r="J21" s="8">
        <v>0</v>
      </c>
      <c r="K21" s="8">
        <v>0</v>
      </c>
      <c r="L21" s="8">
        <v>1</v>
      </c>
      <c r="M21" s="8">
        <v>0</v>
      </c>
      <c r="N21" s="8">
        <v>0</v>
      </c>
      <c r="O21" s="8">
        <v>0</v>
      </c>
      <c r="P21" s="8">
        <v>0</v>
      </c>
      <c r="Q21" s="8">
        <v>0</v>
      </c>
      <c r="R21" s="8">
        <v>0</v>
      </c>
      <c r="S21" s="8">
        <v>0</v>
      </c>
      <c r="T21" s="8">
        <v>0</v>
      </c>
      <c r="U21" s="8">
        <v>0</v>
      </c>
      <c r="V21" s="5">
        <f>SUM(B21:U21)</f>
        <v>4</v>
      </c>
    </row>
    <row r="22" spans="1:22" ht="12.75">
      <c r="A22" t="s">
        <v>440</v>
      </c>
      <c r="B22" s="8">
        <v>0</v>
      </c>
      <c r="C22" s="8">
        <v>0</v>
      </c>
      <c r="D22" s="8">
        <v>0</v>
      </c>
      <c r="E22" s="8">
        <v>0</v>
      </c>
      <c r="F22" s="8">
        <v>0</v>
      </c>
      <c r="G22" s="8">
        <v>0</v>
      </c>
      <c r="H22" s="8">
        <v>0</v>
      </c>
      <c r="I22" s="8">
        <v>0</v>
      </c>
      <c r="J22" s="8">
        <v>0</v>
      </c>
      <c r="K22" s="8">
        <v>0</v>
      </c>
      <c r="L22" s="8">
        <v>0</v>
      </c>
      <c r="M22" s="8">
        <v>0</v>
      </c>
      <c r="N22" s="8">
        <v>0</v>
      </c>
      <c r="O22" s="8">
        <v>0</v>
      </c>
      <c r="P22" s="8">
        <v>1</v>
      </c>
      <c r="Q22" s="8">
        <v>0</v>
      </c>
      <c r="R22" s="8">
        <v>0</v>
      </c>
      <c r="S22" s="8">
        <v>0</v>
      </c>
      <c r="T22" s="8">
        <v>0</v>
      </c>
      <c r="U22" s="8">
        <v>0</v>
      </c>
      <c r="V22" s="5">
        <f>SUM(B22:U22)</f>
        <v>4</v>
      </c>
    </row>
    <row r="23" spans="1:22" ht="12.75">
      <c r="A23" t="s">
        <v>441</v>
      </c>
      <c r="B23" s="8">
        <v>0</v>
      </c>
      <c r="C23" s="8">
        <v>0</v>
      </c>
      <c r="D23" s="8">
        <v>0</v>
      </c>
      <c r="E23" s="8">
        <v>0</v>
      </c>
      <c r="F23" s="8">
        <v>0</v>
      </c>
      <c r="G23" s="8">
        <v>0</v>
      </c>
      <c r="H23" s="8">
        <v>0</v>
      </c>
      <c r="I23" s="8">
        <v>0</v>
      </c>
      <c r="J23" s="8">
        <v>1</v>
      </c>
      <c r="K23" s="8">
        <v>0</v>
      </c>
      <c r="L23" s="8">
        <v>0</v>
      </c>
      <c r="M23" s="8">
        <v>0</v>
      </c>
      <c r="N23" s="8">
        <v>0</v>
      </c>
      <c r="O23" s="8">
        <v>0</v>
      </c>
      <c r="P23" s="8">
        <v>0</v>
      </c>
      <c r="Q23" s="8">
        <v>0</v>
      </c>
      <c r="R23" s="8">
        <v>0</v>
      </c>
      <c r="S23" s="8">
        <v>0</v>
      </c>
      <c r="T23" s="8">
        <v>0</v>
      </c>
      <c r="U23" s="8">
        <v>0</v>
      </c>
      <c r="V23" s="5">
        <f>SUM(B23:U23)</f>
        <v>4</v>
      </c>
    </row>
    <row r="24" spans="1:22" ht="12.75">
      <c r="A24" t="s">
        <v>442</v>
      </c>
      <c r="B24" s="8">
        <v>0</v>
      </c>
      <c r="C24" s="8">
        <v>0</v>
      </c>
      <c r="D24" s="8">
        <v>0</v>
      </c>
      <c r="E24" s="8">
        <v>0</v>
      </c>
      <c r="F24" s="8">
        <v>0</v>
      </c>
      <c r="G24" s="8">
        <v>0</v>
      </c>
      <c r="H24" s="8">
        <v>1</v>
      </c>
      <c r="I24" s="8">
        <v>0</v>
      </c>
      <c r="J24" s="8">
        <v>0</v>
      </c>
      <c r="K24" s="8">
        <v>0</v>
      </c>
      <c r="L24" s="8">
        <v>0</v>
      </c>
      <c r="M24" s="8">
        <v>0</v>
      </c>
      <c r="N24" s="8">
        <v>0</v>
      </c>
      <c r="O24" s="8">
        <v>0</v>
      </c>
      <c r="P24" s="8">
        <v>0</v>
      </c>
      <c r="Q24" s="8">
        <v>0</v>
      </c>
      <c r="R24" s="8">
        <v>0</v>
      </c>
      <c r="S24" s="8">
        <v>0</v>
      </c>
      <c r="T24" s="8">
        <v>0</v>
      </c>
      <c r="U24" s="8">
        <v>0</v>
      </c>
      <c r="V24" s="5">
        <f>SUM(B24:U24)</f>
        <v>4</v>
      </c>
    </row>
    <row r="25" spans="1:22" ht="12.75">
      <c r="A25" t="s">
        <v>443</v>
      </c>
      <c r="B25" s="8">
        <v>0</v>
      </c>
      <c r="C25" s="8">
        <v>1</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5">
        <f>SUM(B25:U25)</f>
        <v>4</v>
      </c>
    </row>
    <row r="26" spans="1:22" ht="12.75">
      <c r="A26" s="2" t="s">
        <v>422</v>
      </c>
      <c r="B26" s="5">
        <f>SUM(B7:B25)</f>
        <v>4</v>
      </c>
      <c r="C26" s="5">
        <f>SUM(C7:C25)</f>
        <v>4</v>
      </c>
      <c r="D26" s="5">
        <f>SUM(D7:D25)</f>
        <v>4</v>
      </c>
      <c r="E26" s="5">
        <f>SUM(E7:E25)</f>
        <v>4</v>
      </c>
      <c r="F26" s="5">
        <f>SUM(F7:F25)</f>
        <v>4</v>
      </c>
      <c r="G26" s="5">
        <f>SUM(G7:G25)</f>
        <v>4</v>
      </c>
      <c r="H26" s="5">
        <f>SUM(H7:H25)</f>
        <v>4</v>
      </c>
      <c r="I26" s="5">
        <f>SUM(I7:I25)</f>
        <v>4</v>
      </c>
      <c r="J26" s="5">
        <f>SUM(J7:J25)</f>
        <v>4</v>
      </c>
      <c r="K26" s="5">
        <f>SUM(K7:K25)</f>
        <v>4</v>
      </c>
      <c r="L26" s="5">
        <f>SUM(L7:L25)</f>
        <v>4</v>
      </c>
      <c r="M26" s="5">
        <f>SUM(M7:M25)</f>
        <v>4</v>
      </c>
      <c r="N26" s="5">
        <f>SUM(N7:N25)</f>
        <v>4</v>
      </c>
      <c r="O26" s="5">
        <f>SUM(O7:O25)</f>
        <v>4</v>
      </c>
      <c r="P26" s="5">
        <f>SUM(P7:P25)</f>
        <v>4</v>
      </c>
      <c r="Q26" s="5">
        <f>SUM(Q7:Q25)</f>
        <v>4</v>
      </c>
      <c r="R26" s="5">
        <f>SUM(R7:R25)</f>
        <v>4</v>
      </c>
      <c r="S26" s="5">
        <f>SUM(S7:S25)</f>
        <v>4</v>
      </c>
      <c r="T26" s="5">
        <f>SUM(T7:T25)</f>
        <v>4</v>
      </c>
      <c r="U26" s="5">
        <f>SUM(U7:U25)</f>
        <v>4</v>
      </c>
      <c r="V26" s="5">
        <f>SUM(V7:V25)</f>
        <v>4</v>
      </c>
    </row>
  </sheetData>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86</v>
      </c>
    </row>
    <row r="3" ht="12.75">
      <c r="A3" s="2" t="s">
        <v>87</v>
      </c>
    </row>
  </sheetData>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Z26"/>
  <sheetViews>
    <sheetView workbookViewId="0" topLeftCell="A1">
      <selection activeCell="A1" sqref="A1"/>
    </sheetView>
  </sheetViews>
  <sheetFormatPr defaultColWidth="9.140625" defaultRowHeight="12.75"/>
  <sheetData>
    <row r="1" ht="12.75">
      <c r="A1" s="1" t="s">
        <v>505</v>
      </c>
    </row>
    <row r="5" spans="1:26" ht="12.75">
      <c r="A5" s="2" t="s">
        <v>506</v>
      </c>
      <c r="B5" s="2" t="s">
        <v>507</v>
      </c>
      <c r="D5" s="2" t="s">
        <v>508</v>
      </c>
      <c r="F5" s="2" t="s">
        <v>509</v>
      </c>
      <c r="H5" s="2" t="s">
        <v>510</v>
      </c>
      <c r="J5" s="2" t="s">
        <v>511</v>
      </c>
      <c r="L5" s="2" t="s">
        <v>512</v>
      </c>
      <c r="N5" s="2" t="s">
        <v>513</v>
      </c>
      <c r="P5" s="2" t="s">
        <v>514</v>
      </c>
      <c r="R5" s="2" t="s">
        <v>515</v>
      </c>
      <c r="T5" s="2" t="s">
        <v>516</v>
      </c>
      <c r="V5" s="2" t="s">
        <v>517</v>
      </c>
      <c r="X5" s="2" t="s">
        <v>518</v>
      </c>
      <c r="Z5" s="2" t="s">
        <v>422</v>
      </c>
    </row>
    <row r="6" spans="1:25" ht="12.75">
      <c r="A6" s="2" t="s">
        <v>417</v>
      </c>
      <c r="B6" t="s">
        <v>423</v>
      </c>
      <c r="C6" t="s">
        <v>424</v>
      </c>
      <c r="D6" t="s">
        <v>423</v>
      </c>
      <c r="E6" t="s">
        <v>424</v>
      </c>
      <c r="F6" t="s">
        <v>423</v>
      </c>
      <c r="G6" t="s">
        <v>424</v>
      </c>
      <c r="H6" t="s">
        <v>423</v>
      </c>
      <c r="I6" t="s">
        <v>424</v>
      </c>
      <c r="J6" t="s">
        <v>423</v>
      </c>
      <c r="K6" t="s">
        <v>424</v>
      </c>
      <c r="L6" t="s">
        <v>423</v>
      </c>
      <c r="M6" t="s">
        <v>424</v>
      </c>
      <c r="N6" t="s">
        <v>423</v>
      </c>
      <c r="O6" t="s">
        <v>424</v>
      </c>
      <c r="P6" t="s">
        <v>423</v>
      </c>
      <c r="Q6" t="s">
        <v>424</v>
      </c>
      <c r="R6" t="s">
        <v>423</v>
      </c>
      <c r="S6" t="s">
        <v>424</v>
      </c>
      <c r="T6" t="s">
        <v>423</v>
      </c>
      <c r="U6" t="s">
        <v>424</v>
      </c>
      <c r="V6" t="s">
        <v>423</v>
      </c>
      <c r="W6" t="s">
        <v>424</v>
      </c>
      <c r="X6" t="s">
        <v>423</v>
      </c>
      <c r="Y6" t="s">
        <v>424</v>
      </c>
    </row>
    <row r="7" spans="1:26" ht="12.75">
      <c r="A7" t="s">
        <v>425</v>
      </c>
      <c r="B7" s="8">
        <v>0</v>
      </c>
      <c r="C7" s="8">
        <v>0</v>
      </c>
      <c r="D7" s="8">
        <v>0</v>
      </c>
      <c r="E7" s="8">
        <v>0</v>
      </c>
      <c r="F7" s="8">
        <v>0</v>
      </c>
      <c r="G7" s="8">
        <v>0</v>
      </c>
      <c r="H7" s="8">
        <v>0</v>
      </c>
      <c r="I7" s="8">
        <v>0</v>
      </c>
      <c r="J7" s="8">
        <v>0</v>
      </c>
      <c r="K7" s="8">
        <v>0</v>
      </c>
      <c r="L7" s="8">
        <v>0</v>
      </c>
      <c r="M7" s="8">
        <v>0</v>
      </c>
      <c r="N7" s="8">
        <v>0</v>
      </c>
      <c r="O7" s="8">
        <v>1</v>
      </c>
      <c r="P7" s="8">
        <v>0</v>
      </c>
      <c r="Q7" s="8">
        <v>0</v>
      </c>
      <c r="R7" s="8">
        <v>0</v>
      </c>
      <c r="S7" s="8">
        <v>1</v>
      </c>
      <c r="T7" s="8">
        <v>0</v>
      </c>
      <c r="U7" s="8">
        <v>0</v>
      </c>
      <c r="V7" s="8">
        <v>0</v>
      </c>
      <c r="W7" s="8">
        <v>0</v>
      </c>
      <c r="X7" s="8">
        <v>0</v>
      </c>
      <c r="Y7" s="8">
        <v>0</v>
      </c>
      <c r="Z7" s="5">
        <f>SUM(B7:Y7)</f>
        <v>4</v>
      </c>
    </row>
    <row r="8" spans="1:26" ht="12.75">
      <c r="A8" t="s">
        <v>426</v>
      </c>
      <c r="B8" s="8">
        <v>0</v>
      </c>
      <c r="C8" s="8">
        <v>0</v>
      </c>
      <c r="D8" s="8">
        <v>0</v>
      </c>
      <c r="E8" s="8">
        <v>0</v>
      </c>
      <c r="F8" s="8">
        <v>0</v>
      </c>
      <c r="G8" s="8">
        <v>0</v>
      </c>
      <c r="H8" s="8">
        <v>0</v>
      </c>
      <c r="I8" s="8">
        <v>0</v>
      </c>
      <c r="J8" s="8">
        <v>0</v>
      </c>
      <c r="K8" s="8">
        <v>0</v>
      </c>
      <c r="L8" s="8">
        <v>0</v>
      </c>
      <c r="M8" s="8">
        <v>0</v>
      </c>
      <c r="N8" s="8">
        <v>0</v>
      </c>
      <c r="O8" s="8">
        <v>0</v>
      </c>
      <c r="P8" s="8">
        <v>0</v>
      </c>
      <c r="Q8" s="8">
        <v>1</v>
      </c>
      <c r="R8" s="8">
        <v>0</v>
      </c>
      <c r="S8" s="8">
        <v>0</v>
      </c>
      <c r="T8" s="8">
        <v>1</v>
      </c>
      <c r="U8" s="8">
        <v>0</v>
      </c>
      <c r="V8" s="8">
        <v>0</v>
      </c>
      <c r="W8" s="8">
        <v>0</v>
      </c>
      <c r="X8" s="8">
        <v>0</v>
      </c>
      <c r="Y8" s="8">
        <v>0</v>
      </c>
      <c r="Z8" s="5">
        <f>SUM(B8:Y8)</f>
        <v>4</v>
      </c>
    </row>
    <row r="9" spans="1:26" ht="12.75">
      <c r="A9" t="s">
        <v>427</v>
      </c>
      <c r="B9" s="8">
        <v>0</v>
      </c>
      <c r="C9" s="8">
        <v>0</v>
      </c>
      <c r="D9" s="8">
        <v>0</v>
      </c>
      <c r="E9" s="8">
        <v>0</v>
      </c>
      <c r="F9" s="8">
        <v>0</v>
      </c>
      <c r="G9" s="8">
        <v>0</v>
      </c>
      <c r="H9" s="8">
        <v>0</v>
      </c>
      <c r="I9" s="8">
        <v>0</v>
      </c>
      <c r="J9" s="8">
        <v>0</v>
      </c>
      <c r="K9" s="8">
        <v>0</v>
      </c>
      <c r="L9" s="8">
        <v>0</v>
      </c>
      <c r="M9" s="8">
        <v>1</v>
      </c>
      <c r="N9" s="8">
        <v>0</v>
      </c>
      <c r="O9" s="8">
        <v>0</v>
      </c>
      <c r="P9" s="8">
        <v>0</v>
      </c>
      <c r="Q9" s="8">
        <v>0</v>
      </c>
      <c r="R9" s="8">
        <v>0</v>
      </c>
      <c r="S9" s="8">
        <v>0</v>
      </c>
      <c r="T9" s="8">
        <v>0</v>
      </c>
      <c r="U9" s="8">
        <v>0</v>
      </c>
      <c r="V9" s="8">
        <v>1</v>
      </c>
      <c r="W9" s="8">
        <v>0</v>
      </c>
      <c r="X9" s="8">
        <v>0</v>
      </c>
      <c r="Y9" s="8">
        <v>0</v>
      </c>
      <c r="Z9" s="5">
        <f>SUM(B9:Y9)</f>
        <v>4</v>
      </c>
    </row>
    <row r="10" spans="1:26" ht="12.75">
      <c r="A10" t="s">
        <v>428</v>
      </c>
      <c r="B10" s="8">
        <v>0</v>
      </c>
      <c r="C10" s="8">
        <v>0</v>
      </c>
      <c r="D10" s="8">
        <v>0</v>
      </c>
      <c r="E10" s="8">
        <v>0</v>
      </c>
      <c r="F10" s="8">
        <v>0</v>
      </c>
      <c r="G10" s="8">
        <v>0</v>
      </c>
      <c r="H10" s="8">
        <v>0</v>
      </c>
      <c r="I10" s="8">
        <v>0</v>
      </c>
      <c r="J10" s="8">
        <v>0</v>
      </c>
      <c r="K10" s="8">
        <v>0</v>
      </c>
      <c r="L10" s="8">
        <v>1</v>
      </c>
      <c r="M10" s="8">
        <v>0</v>
      </c>
      <c r="N10" s="8">
        <v>0</v>
      </c>
      <c r="O10" s="8">
        <v>0</v>
      </c>
      <c r="P10" s="8">
        <v>0</v>
      </c>
      <c r="Q10" s="8">
        <v>0</v>
      </c>
      <c r="R10" s="8">
        <v>0</v>
      </c>
      <c r="S10" s="8">
        <v>0</v>
      </c>
      <c r="T10" s="8">
        <v>0</v>
      </c>
      <c r="U10" s="8">
        <v>0</v>
      </c>
      <c r="V10" s="8">
        <v>0</v>
      </c>
      <c r="W10" s="8">
        <v>0</v>
      </c>
      <c r="X10" s="8">
        <v>0</v>
      </c>
      <c r="Y10" s="8">
        <v>0</v>
      </c>
      <c r="Z10" s="5">
        <f>SUM(B10:Y10)</f>
        <v>4</v>
      </c>
    </row>
    <row r="11" spans="1:26" ht="12.75">
      <c r="A11" t="s">
        <v>429</v>
      </c>
      <c r="B11" s="8">
        <v>0</v>
      </c>
      <c r="C11" s="8">
        <v>0</v>
      </c>
      <c r="D11" s="8">
        <v>0</v>
      </c>
      <c r="E11" s="8">
        <v>0</v>
      </c>
      <c r="F11" s="8">
        <v>0</v>
      </c>
      <c r="G11" s="8">
        <v>0</v>
      </c>
      <c r="H11" s="8">
        <v>0</v>
      </c>
      <c r="I11" s="8">
        <v>0</v>
      </c>
      <c r="J11" s="8">
        <v>0</v>
      </c>
      <c r="K11" s="8">
        <v>0</v>
      </c>
      <c r="L11" s="8">
        <v>0</v>
      </c>
      <c r="M11" s="8">
        <v>0</v>
      </c>
      <c r="N11" s="8">
        <v>0</v>
      </c>
      <c r="O11" s="8">
        <v>0</v>
      </c>
      <c r="P11" s="8">
        <v>1</v>
      </c>
      <c r="Q11" s="8">
        <v>0</v>
      </c>
      <c r="R11" s="8">
        <v>2</v>
      </c>
      <c r="S11" s="8">
        <v>0</v>
      </c>
      <c r="T11" s="8">
        <v>1</v>
      </c>
      <c r="U11" s="8">
        <v>0</v>
      </c>
      <c r="V11" s="8">
        <v>0</v>
      </c>
      <c r="W11" s="8">
        <v>0</v>
      </c>
      <c r="X11" s="8">
        <v>0</v>
      </c>
      <c r="Y11" s="8">
        <v>0</v>
      </c>
      <c r="Z11" s="5">
        <f>SUM(B11:Y11)</f>
        <v>4</v>
      </c>
    </row>
    <row r="12" spans="1:26" ht="12.75">
      <c r="A12" t="s">
        <v>430</v>
      </c>
      <c r="B12" s="8">
        <v>0</v>
      </c>
      <c r="C12" s="8">
        <v>0</v>
      </c>
      <c r="D12" s="8">
        <v>0</v>
      </c>
      <c r="E12" s="8">
        <v>0</v>
      </c>
      <c r="F12" s="8">
        <v>0</v>
      </c>
      <c r="G12" s="8">
        <v>0</v>
      </c>
      <c r="H12" s="8">
        <v>0</v>
      </c>
      <c r="I12" s="8">
        <v>0</v>
      </c>
      <c r="J12" s="8">
        <v>0</v>
      </c>
      <c r="K12" s="8">
        <v>0</v>
      </c>
      <c r="L12" s="8">
        <v>0</v>
      </c>
      <c r="M12" s="8">
        <v>0</v>
      </c>
      <c r="N12" s="8">
        <v>0</v>
      </c>
      <c r="O12" s="8">
        <v>0</v>
      </c>
      <c r="P12" s="8">
        <v>1</v>
      </c>
      <c r="Q12" s="8">
        <v>0</v>
      </c>
      <c r="R12" s="8">
        <v>0</v>
      </c>
      <c r="S12" s="8">
        <v>2</v>
      </c>
      <c r="T12" s="8">
        <v>0</v>
      </c>
      <c r="U12" s="8">
        <v>0</v>
      </c>
      <c r="V12" s="8">
        <v>0</v>
      </c>
      <c r="W12" s="8">
        <v>0</v>
      </c>
      <c r="X12" s="8">
        <v>0</v>
      </c>
      <c r="Y12" s="8">
        <v>0</v>
      </c>
      <c r="Z12" s="5">
        <f>SUM(B12:Y12)</f>
        <v>4</v>
      </c>
    </row>
    <row r="13" spans="1:26" ht="12.75">
      <c r="A13" t="s">
        <v>431</v>
      </c>
      <c r="B13" s="8">
        <v>0</v>
      </c>
      <c r="C13" s="8">
        <v>0</v>
      </c>
      <c r="D13" s="8">
        <v>0</v>
      </c>
      <c r="E13" s="8">
        <v>0</v>
      </c>
      <c r="F13" s="8">
        <v>0</v>
      </c>
      <c r="G13" s="8">
        <v>0</v>
      </c>
      <c r="H13" s="8">
        <v>0</v>
      </c>
      <c r="I13" s="8">
        <v>0</v>
      </c>
      <c r="J13" s="8">
        <v>0</v>
      </c>
      <c r="K13" s="8">
        <v>0</v>
      </c>
      <c r="L13" s="8">
        <v>0</v>
      </c>
      <c r="M13" s="8">
        <v>0</v>
      </c>
      <c r="N13" s="8">
        <v>1</v>
      </c>
      <c r="O13" s="8">
        <v>0</v>
      </c>
      <c r="P13" s="8">
        <v>0</v>
      </c>
      <c r="Q13" s="8">
        <v>0</v>
      </c>
      <c r="R13" s="8">
        <v>0</v>
      </c>
      <c r="S13" s="8">
        <v>1</v>
      </c>
      <c r="T13" s="8">
        <v>0</v>
      </c>
      <c r="U13" s="8">
        <v>0</v>
      </c>
      <c r="V13" s="8">
        <v>0</v>
      </c>
      <c r="W13" s="8">
        <v>0</v>
      </c>
      <c r="X13" s="8">
        <v>0</v>
      </c>
      <c r="Y13" s="8">
        <v>0</v>
      </c>
      <c r="Z13" s="5">
        <f>SUM(B13:Y13)</f>
        <v>4</v>
      </c>
    </row>
    <row r="14" spans="1:26" ht="12.75">
      <c r="A14" t="s">
        <v>432</v>
      </c>
      <c r="B14" s="8">
        <v>0</v>
      </c>
      <c r="C14" s="8">
        <v>0</v>
      </c>
      <c r="D14" s="8">
        <v>0</v>
      </c>
      <c r="E14" s="8">
        <v>0</v>
      </c>
      <c r="F14" s="8">
        <v>0</v>
      </c>
      <c r="G14" s="8">
        <v>1</v>
      </c>
      <c r="H14" s="8">
        <v>0</v>
      </c>
      <c r="I14" s="8">
        <v>0</v>
      </c>
      <c r="J14" s="8">
        <v>0</v>
      </c>
      <c r="K14" s="8">
        <v>1</v>
      </c>
      <c r="L14" s="8">
        <v>0</v>
      </c>
      <c r="M14" s="8">
        <v>0</v>
      </c>
      <c r="N14" s="8">
        <v>0</v>
      </c>
      <c r="O14" s="8">
        <v>1</v>
      </c>
      <c r="P14" s="8">
        <v>0</v>
      </c>
      <c r="Q14" s="8">
        <v>1</v>
      </c>
      <c r="R14" s="8">
        <v>0</v>
      </c>
      <c r="S14" s="8">
        <v>0</v>
      </c>
      <c r="T14" s="8">
        <v>0</v>
      </c>
      <c r="U14" s="8">
        <v>0</v>
      </c>
      <c r="V14" s="8">
        <v>0</v>
      </c>
      <c r="W14" s="8">
        <v>0</v>
      </c>
      <c r="X14" s="8">
        <v>0</v>
      </c>
      <c r="Y14" s="8">
        <v>0</v>
      </c>
      <c r="Z14" s="5">
        <f>SUM(B14:Y14)</f>
        <v>4</v>
      </c>
    </row>
    <row r="15" spans="1:26" ht="12.75">
      <c r="A15" t="s">
        <v>433</v>
      </c>
      <c r="B15" s="8">
        <v>0</v>
      </c>
      <c r="C15" s="8">
        <v>0</v>
      </c>
      <c r="D15" s="8">
        <v>0</v>
      </c>
      <c r="E15" s="8">
        <v>0</v>
      </c>
      <c r="F15" s="8">
        <v>0</v>
      </c>
      <c r="G15" s="8">
        <v>0</v>
      </c>
      <c r="H15" s="8">
        <v>0</v>
      </c>
      <c r="I15" s="8">
        <v>0</v>
      </c>
      <c r="J15" s="8">
        <v>0</v>
      </c>
      <c r="K15" s="8">
        <v>0</v>
      </c>
      <c r="L15" s="8">
        <v>0</v>
      </c>
      <c r="M15" s="8">
        <v>0</v>
      </c>
      <c r="N15" s="8">
        <v>0</v>
      </c>
      <c r="O15" s="8">
        <v>0</v>
      </c>
      <c r="P15" s="8">
        <v>0</v>
      </c>
      <c r="Q15" s="8">
        <v>0</v>
      </c>
      <c r="R15" s="8">
        <v>1</v>
      </c>
      <c r="S15" s="8">
        <v>0</v>
      </c>
      <c r="T15" s="8">
        <v>0</v>
      </c>
      <c r="U15" s="8">
        <v>0</v>
      </c>
      <c r="V15" s="8">
        <v>0</v>
      </c>
      <c r="W15" s="8">
        <v>0</v>
      </c>
      <c r="X15" s="8">
        <v>0</v>
      </c>
      <c r="Y15" s="8">
        <v>0</v>
      </c>
      <c r="Z15" s="5">
        <f>SUM(B15:Y15)</f>
        <v>4</v>
      </c>
    </row>
    <row r="16" spans="1:26" ht="12.75">
      <c r="A16" t="s">
        <v>434</v>
      </c>
      <c r="B16" s="8">
        <v>0</v>
      </c>
      <c r="C16" s="8">
        <v>0</v>
      </c>
      <c r="D16" s="8">
        <v>0</v>
      </c>
      <c r="E16" s="8">
        <v>0</v>
      </c>
      <c r="F16" s="8">
        <v>0</v>
      </c>
      <c r="G16" s="8">
        <v>0</v>
      </c>
      <c r="H16" s="8">
        <v>0</v>
      </c>
      <c r="I16" s="8">
        <v>0</v>
      </c>
      <c r="J16" s="8">
        <v>0</v>
      </c>
      <c r="K16" s="8">
        <v>0</v>
      </c>
      <c r="L16" s="8">
        <v>0</v>
      </c>
      <c r="M16" s="8">
        <v>0</v>
      </c>
      <c r="N16" s="8">
        <v>0</v>
      </c>
      <c r="O16" s="8">
        <v>0</v>
      </c>
      <c r="P16" s="8">
        <v>1</v>
      </c>
      <c r="Q16" s="8">
        <v>0</v>
      </c>
      <c r="R16" s="8">
        <v>0</v>
      </c>
      <c r="S16" s="8">
        <v>0</v>
      </c>
      <c r="T16" s="8">
        <v>0</v>
      </c>
      <c r="U16" s="8">
        <v>0</v>
      </c>
      <c r="V16" s="8">
        <v>0</v>
      </c>
      <c r="W16" s="8">
        <v>0</v>
      </c>
      <c r="X16" s="8">
        <v>0</v>
      </c>
      <c r="Y16" s="8">
        <v>0</v>
      </c>
      <c r="Z16" s="5">
        <f>SUM(B16:Y16)</f>
        <v>4</v>
      </c>
    </row>
    <row r="17" spans="1:26" ht="12.75">
      <c r="A17" t="s">
        <v>435</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1</v>
      </c>
      <c r="T17" s="8">
        <v>0</v>
      </c>
      <c r="U17" s="8">
        <v>0</v>
      </c>
      <c r="V17" s="8">
        <v>0</v>
      </c>
      <c r="W17" s="8">
        <v>0</v>
      </c>
      <c r="X17" s="8">
        <v>0</v>
      </c>
      <c r="Y17" s="8">
        <v>0</v>
      </c>
      <c r="Z17" s="5">
        <f>SUM(B17:Y17)</f>
        <v>4</v>
      </c>
    </row>
    <row r="18" spans="1:26" ht="12.75">
      <c r="A18" t="s">
        <v>436</v>
      </c>
      <c r="B18" s="8">
        <v>0</v>
      </c>
      <c r="C18" s="8">
        <v>0</v>
      </c>
      <c r="D18" s="8">
        <v>0</v>
      </c>
      <c r="E18" s="8">
        <v>0</v>
      </c>
      <c r="F18" s="8">
        <v>0</v>
      </c>
      <c r="G18" s="8">
        <v>0</v>
      </c>
      <c r="H18" s="8">
        <v>0</v>
      </c>
      <c r="I18" s="8">
        <v>0</v>
      </c>
      <c r="J18" s="8">
        <v>0</v>
      </c>
      <c r="K18" s="8">
        <v>0</v>
      </c>
      <c r="L18" s="8">
        <v>0</v>
      </c>
      <c r="M18" s="8">
        <v>0</v>
      </c>
      <c r="N18" s="8">
        <v>0</v>
      </c>
      <c r="O18" s="8">
        <v>0</v>
      </c>
      <c r="P18" s="8">
        <v>1</v>
      </c>
      <c r="Q18" s="8">
        <v>0</v>
      </c>
      <c r="R18" s="8">
        <v>0</v>
      </c>
      <c r="S18" s="8">
        <v>0</v>
      </c>
      <c r="T18" s="8">
        <v>0</v>
      </c>
      <c r="U18" s="8">
        <v>0</v>
      </c>
      <c r="V18" s="8">
        <v>0</v>
      </c>
      <c r="W18" s="8">
        <v>0</v>
      </c>
      <c r="X18" s="8">
        <v>0</v>
      </c>
      <c r="Y18" s="8">
        <v>0</v>
      </c>
      <c r="Z18" s="5">
        <f>SUM(B18:Y18)</f>
        <v>4</v>
      </c>
    </row>
    <row r="19" spans="1:26" ht="12.75">
      <c r="A19" t="s">
        <v>437</v>
      </c>
      <c r="B19" s="8">
        <v>0</v>
      </c>
      <c r="C19" s="8">
        <v>0</v>
      </c>
      <c r="D19" s="8">
        <v>0</v>
      </c>
      <c r="E19" s="8">
        <v>0</v>
      </c>
      <c r="F19" s="8">
        <v>0</v>
      </c>
      <c r="G19" s="8">
        <v>0</v>
      </c>
      <c r="H19" s="8">
        <v>0</v>
      </c>
      <c r="I19" s="8">
        <v>0</v>
      </c>
      <c r="J19" s="8">
        <v>0</v>
      </c>
      <c r="K19" s="8">
        <v>0</v>
      </c>
      <c r="L19" s="8">
        <v>0</v>
      </c>
      <c r="M19" s="8">
        <v>0</v>
      </c>
      <c r="N19" s="8">
        <v>0</v>
      </c>
      <c r="O19" s="8">
        <v>0</v>
      </c>
      <c r="P19" s="8">
        <v>1</v>
      </c>
      <c r="Q19" s="8">
        <v>0</v>
      </c>
      <c r="R19" s="8">
        <v>1</v>
      </c>
      <c r="S19" s="8">
        <v>0</v>
      </c>
      <c r="T19" s="8">
        <v>0</v>
      </c>
      <c r="U19" s="8">
        <v>0</v>
      </c>
      <c r="V19" s="8">
        <v>0</v>
      </c>
      <c r="W19" s="8">
        <v>0</v>
      </c>
      <c r="X19" s="8">
        <v>0</v>
      </c>
      <c r="Y19" s="8">
        <v>0</v>
      </c>
      <c r="Z19" s="5">
        <f>SUM(B19:Y19)</f>
        <v>4</v>
      </c>
    </row>
    <row r="20" spans="1:26" ht="12.75">
      <c r="A20" t="s">
        <v>438</v>
      </c>
      <c r="B20" s="8">
        <v>0</v>
      </c>
      <c r="C20" s="8">
        <v>0</v>
      </c>
      <c r="D20" s="8">
        <v>0</v>
      </c>
      <c r="E20" s="8">
        <v>0</v>
      </c>
      <c r="F20" s="8">
        <v>0</v>
      </c>
      <c r="G20" s="8">
        <v>0</v>
      </c>
      <c r="H20" s="8">
        <v>0</v>
      </c>
      <c r="I20" s="8">
        <v>0</v>
      </c>
      <c r="J20" s="8">
        <v>0</v>
      </c>
      <c r="K20" s="8">
        <v>0</v>
      </c>
      <c r="L20" s="8">
        <v>0</v>
      </c>
      <c r="M20" s="8">
        <v>0</v>
      </c>
      <c r="N20" s="8">
        <v>0</v>
      </c>
      <c r="O20" s="8">
        <v>1</v>
      </c>
      <c r="P20" s="8">
        <v>0</v>
      </c>
      <c r="Q20" s="8">
        <v>0</v>
      </c>
      <c r="R20" s="8">
        <v>0</v>
      </c>
      <c r="S20" s="8">
        <v>0</v>
      </c>
      <c r="T20" s="8">
        <v>0</v>
      </c>
      <c r="U20" s="8">
        <v>0</v>
      </c>
      <c r="V20" s="8">
        <v>0</v>
      </c>
      <c r="W20" s="8">
        <v>0</v>
      </c>
      <c r="X20" s="8">
        <v>0</v>
      </c>
      <c r="Y20" s="8">
        <v>0</v>
      </c>
      <c r="Z20" s="5">
        <f>SUM(B20:Y20)</f>
        <v>4</v>
      </c>
    </row>
    <row r="21" spans="1:26" ht="12.75">
      <c r="A21" t="s">
        <v>439</v>
      </c>
      <c r="B21" s="8">
        <v>0</v>
      </c>
      <c r="C21" s="8">
        <v>0</v>
      </c>
      <c r="D21" s="8">
        <v>0</v>
      </c>
      <c r="E21" s="8">
        <v>0</v>
      </c>
      <c r="F21" s="8">
        <v>0</v>
      </c>
      <c r="G21" s="8">
        <v>0</v>
      </c>
      <c r="H21" s="8">
        <v>0</v>
      </c>
      <c r="I21" s="8">
        <v>0</v>
      </c>
      <c r="J21" s="8">
        <v>0</v>
      </c>
      <c r="K21" s="8">
        <v>0</v>
      </c>
      <c r="L21" s="8">
        <v>0</v>
      </c>
      <c r="M21" s="8">
        <v>0</v>
      </c>
      <c r="N21" s="8">
        <v>0</v>
      </c>
      <c r="O21" s="8">
        <v>0</v>
      </c>
      <c r="P21" s="8">
        <v>1</v>
      </c>
      <c r="Q21" s="8">
        <v>0</v>
      </c>
      <c r="R21" s="8">
        <v>0</v>
      </c>
      <c r="S21" s="8">
        <v>0</v>
      </c>
      <c r="T21" s="8">
        <v>0</v>
      </c>
      <c r="U21" s="8">
        <v>0</v>
      </c>
      <c r="V21" s="8">
        <v>0</v>
      </c>
      <c r="W21" s="8">
        <v>0</v>
      </c>
      <c r="X21" s="8">
        <v>0</v>
      </c>
      <c r="Y21" s="8">
        <v>0</v>
      </c>
      <c r="Z21" s="5">
        <f>SUM(B21:Y21)</f>
        <v>4</v>
      </c>
    </row>
    <row r="22" spans="1:26" ht="12.75">
      <c r="A22" t="s">
        <v>440</v>
      </c>
      <c r="B22" s="8">
        <v>0</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1</v>
      </c>
      <c r="U22" s="8">
        <v>0</v>
      </c>
      <c r="V22" s="8">
        <v>0</v>
      </c>
      <c r="W22" s="8">
        <v>0</v>
      </c>
      <c r="X22" s="8">
        <v>0</v>
      </c>
      <c r="Y22" s="8">
        <v>0</v>
      </c>
      <c r="Z22" s="5">
        <f>SUM(B22:Y22)</f>
        <v>4</v>
      </c>
    </row>
    <row r="23" spans="1:26" ht="12.75">
      <c r="A23" t="s">
        <v>441</v>
      </c>
      <c r="B23" s="8">
        <v>0</v>
      </c>
      <c r="C23" s="8">
        <v>0</v>
      </c>
      <c r="D23" s="8">
        <v>0</v>
      </c>
      <c r="E23" s="8">
        <v>0</v>
      </c>
      <c r="F23" s="8">
        <v>0</v>
      </c>
      <c r="G23" s="8">
        <v>0</v>
      </c>
      <c r="H23" s="8">
        <v>0</v>
      </c>
      <c r="I23" s="8">
        <v>0</v>
      </c>
      <c r="J23" s="8">
        <v>0</v>
      </c>
      <c r="K23" s="8">
        <v>0</v>
      </c>
      <c r="L23" s="8">
        <v>0</v>
      </c>
      <c r="M23" s="8">
        <v>0</v>
      </c>
      <c r="N23" s="8">
        <v>0</v>
      </c>
      <c r="O23" s="8">
        <v>0</v>
      </c>
      <c r="P23" s="8">
        <v>0</v>
      </c>
      <c r="Q23" s="8">
        <v>0</v>
      </c>
      <c r="R23" s="8">
        <v>1</v>
      </c>
      <c r="S23" s="8">
        <v>0</v>
      </c>
      <c r="T23" s="8">
        <v>0</v>
      </c>
      <c r="U23" s="8">
        <v>0</v>
      </c>
      <c r="V23" s="8">
        <v>0</v>
      </c>
      <c r="W23" s="8">
        <v>0</v>
      </c>
      <c r="X23" s="8">
        <v>0</v>
      </c>
      <c r="Y23" s="8">
        <v>0</v>
      </c>
      <c r="Z23" s="5">
        <f>SUM(B23:Y23)</f>
        <v>4</v>
      </c>
    </row>
    <row r="24" spans="1:26" ht="12.75">
      <c r="A24" t="s">
        <v>442</v>
      </c>
      <c r="B24" s="8">
        <v>0</v>
      </c>
      <c r="C24" s="8">
        <v>0</v>
      </c>
      <c r="D24" s="8">
        <v>0</v>
      </c>
      <c r="E24" s="8">
        <v>0</v>
      </c>
      <c r="F24" s="8">
        <v>0</v>
      </c>
      <c r="G24" s="8">
        <v>0</v>
      </c>
      <c r="H24" s="8">
        <v>0</v>
      </c>
      <c r="I24" s="8">
        <v>0</v>
      </c>
      <c r="J24" s="8">
        <v>0</v>
      </c>
      <c r="K24" s="8">
        <v>0</v>
      </c>
      <c r="L24" s="8">
        <v>0</v>
      </c>
      <c r="M24" s="8">
        <v>0</v>
      </c>
      <c r="N24" s="8">
        <v>0</v>
      </c>
      <c r="O24" s="8">
        <v>0</v>
      </c>
      <c r="P24" s="8">
        <v>1</v>
      </c>
      <c r="Q24" s="8">
        <v>0</v>
      </c>
      <c r="R24" s="8">
        <v>0</v>
      </c>
      <c r="S24" s="8">
        <v>0</v>
      </c>
      <c r="T24" s="8">
        <v>0</v>
      </c>
      <c r="U24" s="8">
        <v>0</v>
      </c>
      <c r="V24" s="8">
        <v>0</v>
      </c>
      <c r="W24" s="8">
        <v>0</v>
      </c>
      <c r="X24" s="8">
        <v>0</v>
      </c>
      <c r="Y24" s="8">
        <v>0</v>
      </c>
      <c r="Z24" s="5">
        <f>SUM(B24:Y24)</f>
        <v>4</v>
      </c>
    </row>
    <row r="25" spans="1:26" ht="12.75">
      <c r="A25" t="s">
        <v>443</v>
      </c>
      <c r="B25" s="8">
        <v>0</v>
      </c>
      <c r="C25" s="8">
        <v>0</v>
      </c>
      <c r="D25" s="8">
        <v>0</v>
      </c>
      <c r="E25" s="8">
        <v>0</v>
      </c>
      <c r="F25" s="8">
        <v>0</v>
      </c>
      <c r="G25" s="8">
        <v>0</v>
      </c>
      <c r="H25" s="8">
        <v>0</v>
      </c>
      <c r="I25" s="8">
        <v>0</v>
      </c>
      <c r="J25" s="8">
        <v>0</v>
      </c>
      <c r="K25" s="8">
        <v>0</v>
      </c>
      <c r="L25" s="8">
        <v>0</v>
      </c>
      <c r="M25" s="8">
        <v>0</v>
      </c>
      <c r="N25" s="8">
        <v>0</v>
      </c>
      <c r="O25" s="8">
        <v>0</v>
      </c>
      <c r="P25" s="8">
        <v>0</v>
      </c>
      <c r="Q25" s="8">
        <v>1</v>
      </c>
      <c r="R25" s="8">
        <v>0</v>
      </c>
      <c r="S25" s="8">
        <v>0</v>
      </c>
      <c r="T25" s="8">
        <v>0</v>
      </c>
      <c r="U25" s="8">
        <v>0</v>
      </c>
      <c r="V25" s="8">
        <v>0</v>
      </c>
      <c r="W25" s="8">
        <v>0</v>
      </c>
      <c r="X25" s="8">
        <v>0</v>
      </c>
      <c r="Y25" s="8">
        <v>0</v>
      </c>
      <c r="Z25" s="5">
        <f>SUM(B25:Y25)</f>
        <v>4</v>
      </c>
    </row>
    <row r="26" spans="1:26" ht="12.75">
      <c r="A26" s="2" t="s">
        <v>422</v>
      </c>
      <c r="B26" s="5">
        <f>SUM(B7:B25)</f>
        <v>4</v>
      </c>
      <c r="C26" s="5">
        <f>SUM(C7:C25)</f>
        <v>4</v>
      </c>
      <c r="D26" s="5">
        <f>SUM(D7:D25)</f>
        <v>4</v>
      </c>
      <c r="E26" s="5">
        <f>SUM(E7:E25)</f>
        <v>4</v>
      </c>
      <c r="F26" s="5">
        <f>SUM(F7:F25)</f>
        <v>4</v>
      </c>
      <c r="G26" s="5">
        <f>SUM(G7:G25)</f>
        <v>4</v>
      </c>
      <c r="H26" s="5">
        <f>SUM(H7:H25)</f>
        <v>4</v>
      </c>
      <c r="I26" s="5">
        <f>SUM(I7:I25)</f>
        <v>4</v>
      </c>
      <c r="J26" s="5">
        <f>SUM(J7:J25)</f>
        <v>4</v>
      </c>
      <c r="K26" s="5">
        <f>SUM(K7:K25)</f>
        <v>4</v>
      </c>
      <c r="L26" s="5">
        <f>SUM(L7:L25)</f>
        <v>4</v>
      </c>
      <c r="M26" s="5">
        <f>SUM(M7:M25)</f>
        <v>4</v>
      </c>
      <c r="N26" s="5">
        <f>SUM(N7:N25)</f>
        <v>4</v>
      </c>
      <c r="O26" s="5">
        <f>SUM(O7:O25)</f>
        <v>4</v>
      </c>
      <c r="P26" s="5">
        <f>SUM(P7:P25)</f>
        <v>4</v>
      </c>
      <c r="Q26" s="5">
        <f>SUM(Q7:Q25)</f>
        <v>4</v>
      </c>
      <c r="R26" s="5">
        <f>SUM(R7:R25)</f>
        <v>4</v>
      </c>
      <c r="S26" s="5">
        <f>SUM(S7:S25)</f>
        <v>4</v>
      </c>
      <c r="T26" s="5">
        <f>SUM(T7:T25)</f>
        <v>4</v>
      </c>
      <c r="U26" s="5">
        <f>SUM(U7:U25)</f>
        <v>4</v>
      </c>
      <c r="V26" s="5">
        <f>SUM(V7:V25)</f>
        <v>4</v>
      </c>
      <c r="W26" s="5">
        <f>SUM(W7:W25)</f>
        <v>4</v>
      </c>
      <c r="X26" s="5">
        <f>SUM(X7:X25)</f>
        <v>4</v>
      </c>
      <c r="Y26" s="5">
        <f>SUM(Y7:Y25)</f>
        <v>4</v>
      </c>
      <c r="Z26" s="5">
        <f>SUM(Z7:Z25)</f>
        <v>4</v>
      </c>
    </row>
  </sheetData>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2.75"/>
  <sheetData>
    <row r="1" ht="12.75">
      <c r="A1" s="1" t="s">
        <v>519</v>
      </c>
    </row>
    <row r="5" spans="2:14" ht="12.75">
      <c r="B5" s="2" t="s">
        <v>520</v>
      </c>
      <c r="D5" s="2" t="s">
        <v>521</v>
      </c>
      <c r="F5" s="2" t="s">
        <v>522</v>
      </c>
      <c r="H5" s="2" t="s">
        <v>523</v>
      </c>
      <c r="J5" s="2" t="s">
        <v>524</v>
      </c>
      <c r="L5" s="2" t="s">
        <v>525</v>
      </c>
      <c r="N5" s="2" t="s">
        <v>492</v>
      </c>
    </row>
    <row r="6" spans="1:13" ht="12.75">
      <c r="A6" s="2" t="s">
        <v>417</v>
      </c>
      <c r="B6" t="s">
        <v>423</v>
      </c>
      <c r="C6" t="s">
        <v>424</v>
      </c>
      <c r="D6" t="s">
        <v>423</v>
      </c>
      <c r="E6" t="s">
        <v>424</v>
      </c>
      <c r="F6" t="s">
        <v>423</v>
      </c>
      <c r="G6" t="s">
        <v>424</v>
      </c>
      <c r="H6" t="s">
        <v>423</v>
      </c>
      <c r="I6" t="s">
        <v>424</v>
      </c>
      <c r="J6" t="s">
        <v>423</v>
      </c>
      <c r="K6" t="s">
        <v>424</v>
      </c>
      <c r="L6" t="s">
        <v>423</v>
      </c>
      <c r="M6" t="s">
        <v>424</v>
      </c>
    </row>
    <row r="7" spans="1:14" ht="12.75">
      <c r="A7" t="s">
        <v>425</v>
      </c>
      <c r="B7" s="3">
        <v>0</v>
      </c>
      <c r="C7" s="3">
        <v>0</v>
      </c>
      <c r="D7" s="3">
        <v>0</v>
      </c>
      <c r="E7" s="3">
        <v>0</v>
      </c>
      <c r="F7" s="3">
        <v>0</v>
      </c>
      <c r="G7" s="3">
        <v>0</v>
      </c>
      <c r="H7" s="3">
        <v>0</v>
      </c>
      <c r="I7" s="3">
        <v>2</v>
      </c>
      <c r="J7" s="3">
        <v>0</v>
      </c>
      <c r="K7" s="3">
        <v>0</v>
      </c>
      <c r="L7" s="3">
        <v>0</v>
      </c>
      <c r="M7" s="3">
        <v>0</v>
      </c>
      <c r="N7" s="6">
        <f>SUM(B7:M7)</f>
        <v>4</v>
      </c>
    </row>
    <row r="8" spans="1:14" ht="12.75">
      <c r="A8" t="s">
        <v>426</v>
      </c>
      <c r="B8" s="3">
        <v>0</v>
      </c>
      <c r="C8" s="3">
        <v>0</v>
      </c>
      <c r="D8" s="3">
        <v>0</v>
      </c>
      <c r="E8" s="3">
        <v>0</v>
      </c>
      <c r="F8" s="3">
        <v>0</v>
      </c>
      <c r="G8" s="3">
        <v>0</v>
      </c>
      <c r="H8" s="3">
        <v>1</v>
      </c>
      <c r="I8" s="3">
        <v>1</v>
      </c>
      <c r="J8" s="3">
        <v>0</v>
      </c>
      <c r="K8" s="3">
        <v>0</v>
      </c>
      <c r="L8" s="3">
        <v>0</v>
      </c>
      <c r="M8" s="3">
        <v>0</v>
      </c>
      <c r="N8" s="6">
        <f>SUM(B8:M8)</f>
        <v>4</v>
      </c>
    </row>
    <row r="9" spans="1:14" ht="12.75">
      <c r="A9" t="s">
        <v>427</v>
      </c>
      <c r="B9" s="3">
        <v>0</v>
      </c>
      <c r="C9" s="3">
        <v>0</v>
      </c>
      <c r="D9" s="3">
        <v>1</v>
      </c>
      <c r="E9" s="3">
        <v>0</v>
      </c>
      <c r="F9" s="3">
        <v>0</v>
      </c>
      <c r="G9" s="3">
        <v>0</v>
      </c>
      <c r="H9" s="3">
        <v>0</v>
      </c>
      <c r="I9" s="3">
        <v>1</v>
      </c>
      <c r="J9" s="3">
        <v>0</v>
      </c>
      <c r="K9" s="3">
        <v>0</v>
      </c>
      <c r="L9" s="3">
        <v>0</v>
      </c>
      <c r="M9" s="3">
        <v>0</v>
      </c>
      <c r="N9" s="6">
        <f>SUM(B9:M9)</f>
        <v>4</v>
      </c>
    </row>
    <row r="10" spans="1:14" ht="12.75">
      <c r="A10" t="s">
        <v>428</v>
      </c>
      <c r="B10" s="3">
        <v>0</v>
      </c>
      <c r="C10" s="3">
        <v>0</v>
      </c>
      <c r="D10" s="3">
        <v>0</v>
      </c>
      <c r="E10" s="3">
        <v>0</v>
      </c>
      <c r="F10" s="3">
        <v>0</v>
      </c>
      <c r="G10" s="3">
        <v>0</v>
      </c>
      <c r="H10" s="3">
        <v>1</v>
      </c>
      <c r="I10" s="3">
        <v>0</v>
      </c>
      <c r="J10" s="3">
        <v>0</v>
      </c>
      <c r="K10" s="3">
        <v>0</v>
      </c>
      <c r="L10" s="3">
        <v>0</v>
      </c>
      <c r="M10" s="3">
        <v>0</v>
      </c>
      <c r="N10" s="6">
        <f>SUM(B10:M10)</f>
        <v>4</v>
      </c>
    </row>
    <row r="11" spans="1:14" ht="12.75">
      <c r="A11" t="s">
        <v>429</v>
      </c>
      <c r="B11" s="3">
        <v>0</v>
      </c>
      <c r="C11" s="3">
        <v>0</v>
      </c>
      <c r="D11" s="3">
        <v>3</v>
      </c>
      <c r="E11" s="3">
        <v>0</v>
      </c>
      <c r="F11" s="3">
        <v>0</v>
      </c>
      <c r="G11" s="3">
        <v>0</v>
      </c>
      <c r="H11" s="3">
        <v>1</v>
      </c>
      <c r="I11" s="3">
        <v>0</v>
      </c>
      <c r="J11" s="3">
        <v>0</v>
      </c>
      <c r="K11" s="3">
        <v>0</v>
      </c>
      <c r="L11" s="3">
        <v>0</v>
      </c>
      <c r="M11" s="3">
        <v>0</v>
      </c>
      <c r="N11" s="6">
        <f>SUM(B11:M11)</f>
        <v>4</v>
      </c>
    </row>
    <row r="12" spans="1:14" ht="12.75">
      <c r="A12" t="s">
        <v>430</v>
      </c>
      <c r="B12" s="3">
        <v>0</v>
      </c>
      <c r="C12" s="3">
        <v>0</v>
      </c>
      <c r="D12" s="3">
        <v>1</v>
      </c>
      <c r="E12" s="3">
        <v>1</v>
      </c>
      <c r="F12" s="3">
        <v>0</v>
      </c>
      <c r="G12" s="3">
        <v>0</v>
      </c>
      <c r="H12" s="3">
        <v>0</v>
      </c>
      <c r="I12" s="3">
        <v>1</v>
      </c>
      <c r="J12" s="3">
        <v>0</v>
      </c>
      <c r="K12" s="3">
        <v>0</v>
      </c>
      <c r="L12" s="3">
        <v>0</v>
      </c>
      <c r="M12" s="3">
        <v>0</v>
      </c>
      <c r="N12" s="6">
        <f>SUM(B12:M12)</f>
        <v>4</v>
      </c>
    </row>
    <row r="13" spans="1:14" ht="12.75">
      <c r="A13" t="s">
        <v>431</v>
      </c>
      <c r="B13" s="3">
        <v>0</v>
      </c>
      <c r="C13" s="3">
        <v>0</v>
      </c>
      <c r="D13" s="3">
        <v>1</v>
      </c>
      <c r="E13" s="3">
        <v>1</v>
      </c>
      <c r="F13" s="3">
        <v>0</v>
      </c>
      <c r="G13" s="3">
        <v>0</v>
      </c>
      <c r="H13" s="3">
        <v>0</v>
      </c>
      <c r="I13" s="3">
        <v>0</v>
      </c>
      <c r="J13" s="3">
        <v>0</v>
      </c>
      <c r="K13" s="3">
        <v>0</v>
      </c>
      <c r="L13" s="3">
        <v>0</v>
      </c>
      <c r="M13" s="3">
        <v>0</v>
      </c>
      <c r="N13" s="6">
        <f>SUM(B13:M13)</f>
        <v>4</v>
      </c>
    </row>
    <row r="14" spans="1:14" ht="12.75">
      <c r="A14" t="s">
        <v>432</v>
      </c>
      <c r="B14" s="3">
        <v>0</v>
      </c>
      <c r="C14" s="3">
        <v>0</v>
      </c>
      <c r="D14" s="3">
        <v>0</v>
      </c>
      <c r="E14" s="3">
        <v>1</v>
      </c>
      <c r="F14" s="3">
        <v>0</v>
      </c>
      <c r="G14" s="3">
        <v>0</v>
      </c>
      <c r="H14" s="3">
        <v>0</v>
      </c>
      <c r="I14" s="3">
        <v>3</v>
      </c>
      <c r="J14" s="3">
        <v>0</v>
      </c>
      <c r="K14" s="3">
        <v>0</v>
      </c>
      <c r="L14" s="3">
        <v>0</v>
      </c>
      <c r="M14" s="3">
        <v>0</v>
      </c>
      <c r="N14" s="6">
        <f>SUM(B14:M14)</f>
        <v>4</v>
      </c>
    </row>
    <row r="15" spans="1:14" ht="12.75">
      <c r="A15" t="s">
        <v>433</v>
      </c>
      <c r="B15" s="3">
        <v>1</v>
      </c>
      <c r="C15" s="3">
        <v>0</v>
      </c>
      <c r="D15" s="3">
        <v>0</v>
      </c>
      <c r="E15" s="3">
        <v>0</v>
      </c>
      <c r="F15" s="3">
        <v>0</v>
      </c>
      <c r="G15" s="3">
        <v>0</v>
      </c>
      <c r="H15" s="3">
        <v>0</v>
      </c>
      <c r="I15" s="3">
        <v>0</v>
      </c>
      <c r="J15" s="3">
        <v>0</v>
      </c>
      <c r="K15" s="3">
        <v>0</v>
      </c>
      <c r="L15" s="3">
        <v>0</v>
      </c>
      <c r="M15" s="3">
        <v>0</v>
      </c>
      <c r="N15" s="6">
        <f>SUM(B15:M15)</f>
        <v>4</v>
      </c>
    </row>
    <row r="16" spans="1:14" ht="12.75">
      <c r="A16" t="s">
        <v>434</v>
      </c>
      <c r="B16" s="3">
        <v>1</v>
      </c>
      <c r="C16" s="3">
        <v>0</v>
      </c>
      <c r="D16" s="3">
        <v>0</v>
      </c>
      <c r="E16" s="3">
        <v>0</v>
      </c>
      <c r="F16" s="3">
        <v>0</v>
      </c>
      <c r="G16" s="3">
        <v>0</v>
      </c>
      <c r="H16" s="3">
        <v>0</v>
      </c>
      <c r="I16" s="3">
        <v>0</v>
      </c>
      <c r="J16" s="3">
        <v>0</v>
      </c>
      <c r="K16" s="3">
        <v>0</v>
      </c>
      <c r="L16" s="3">
        <v>0</v>
      </c>
      <c r="M16" s="3">
        <v>0</v>
      </c>
      <c r="N16" s="6">
        <f>SUM(B16:M16)</f>
        <v>4</v>
      </c>
    </row>
    <row r="17" spans="1:14" ht="12.75">
      <c r="A17" t="s">
        <v>435</v>
      </c>
      <c r="B17" s="3">
        <v>0</v>
      </c>
      <c r="C17" s="3">
        <v>1</v>
      </c>
      <c r="D17" s="3">
        <v>0</v>
      </c>
      <c r="E17" s="3">
        <v>0</v>
      </c>
      <c r="F17" s="3">
        <v>0</v>
      </c>
      <c r="G17" s="3">
        <v>0</v>
      </c>
      <c r="H17" s="3">
        <v>0</v>
      </c>
      <c r="I17" s="3">
        <v>0</v>
      </c>
      <c r="J17" s="3">
        <v>0</v>
      </c>
      <c r="K17" s="3">
        <v>0</v>
      </c>
      <c r="L17" s="3">
        <v>0</v>
      </c>
      <c r="M17" s="3">
        <v>0</v>
      </c>
      <c r="N17" s="6">
        <f>SUM(B17:M17)</f>
        <v>4</v>
      </c>
    </row>
    <row r="18" spans="1:14" ht="12.75">
      <c r="A18" t="s">
        <v>436</v>
      </c>
      <c r="B18" s="3">
        <v>1</v>
      </c>
      <c r="C18" s="3">
        <v>0</v>
      </c>
      <c r="D18" s="3">
        <v>0</v>
      </c>
      <c r="E18" s="3">
        <v>0</v>
      </c>
      <c r="F18" s="3">
        <v>0</v>
      </c>
      <c r="G18" s="3">
        <v>0</v>
      </c>
      <c r="H18" s="3">
        <v>0</v>
      </c>
      <c r="I18" s="3">
        <v>0</v>
      </c>
      <c r="J18" s="3">
        <v>0</v>
      </c>
      <c r="K18" s="3">
        <v>0</v>
      </c>
      <c r="L18" s="3">
        <v>0</v>
      </c>
      <c r="M18" s="3">
        <v>0</v>
      </c>
      <c r="N18" s="6">
        <f>SUM(B18:M18)</f>
        <v>4</v>
      </c>
    </row>
    <row r="19" spans="1:14" ht="12.75">
      <c r="A19" t="s">
        <v>437</v>
      </c>
      <c r="B19" s="3">
        <v>2</v>
      </c>
      <c r="C19" s="3">
        <v>0</v>
      </c>
      <c r="D19" s="3">
        <v>0</v>
      </c>
      <c r="E19" s="3">
        <v>0</v>
      </c>
      <c r="F19" s="3">
        <v>0</v>
      </c>
      <c r="G19" s="3">
        <v>0</v>
      </c>
      <c r="H19" s="3">
        <v>0</v>
      </c>
      <c r="I19" s="3">
        <v>0</v>
      </c>
      <c r="J19" s="3">
        <v>0</v>
      </c>
      <c r="K19" s="3">
        <v>0</v>
      </c>
      <c r="L19" s="3">
        <v>0</v>
      </c>
      <c r="M19" s="3">
        <v>0</v>
      </c>
      <c r="N19" s="6">
        <f>SUM(B19:M19)</f>
        <v>4</v>
      </c>
    </row>
    <row r="20" spans="1:14" ht="12.75">
      <c r="A20" t="s">
        <v>438</v>
      </c>
      <c r="B20" s="3">
        <v>0</v>
      </c>
      <c r="C20" s="3">
        <v>1</v>
      </c>
      <c r="D20" s="3">
        <v>0</v>
      </c>
      <c r="E20" s="3">
        <v>0</v>
      </c>
      <c r="F20" s="3">
        <v>0</v>
      </c>
      <c r="G20" s="3">
        <v>0</v>
      </c>
      <c r="H20" s="3">
        <v>0</v>
      </c>
      <c r="I20" s="3">
        <v>0</v>
      </c>
      <c r="J20" s="3">
        <v>0</v>
      </c>
      <c r="K20" s="3">
        <v>0</v>
      </c>
      <c r="L20" s="3">
        <v>0</v>
      </c>
      <c r="M20" s="3">
        <v>0</v>
      </c>
      <c r="N20" s="6">
        <f>SUM(B20:M20)</f>
        <v>4</v>
      </c>
    </row>
    <row r="21" spans="1:14" ht="12.75">
      <c r="A21" t="s">
        <v>439</v>
      </c>
      <c r="B21" s="3">
        <v>0</v>
      </c>
      <c r="C21" s="3">
        <v>0</v>
      </c>
      <c r="D21" s="3">
        <v>1</v>
      </c>
      <c r="E21" s="3">
        <v>0</v>
      </c>
      <c r="F21" s="3">
        <v>0</v>
      </c>
      <c r="G21" s="3">
        <v>0</v>
      </c>
      <c r="H21" s="3">
        <v>0</v>
      </c>
      <c r="I21" s="3">
        <v>0</v>
      </c>
      <c r="J21" s="3">
        <v>0</v>
      </c>
      <c r="K21" s="3">
        <v>0</v>
      </c>
      <c r="L21" s="3">
        <v>0</v>
      </c>
      <c r="M21" s="3">
        <v>0</v>
      </c>
      <c r="N21" s="6">
        <f>SUM(B21:M21)</f>
        <v>4</v>
      </c>
    </row>
    <row r="22" spans="1:14" ht="12.75">
      <c r="A22" t="s">
        <v>440</v>
      </c>
      <c r="B22" s="3">
        <v>0</v>
      </c>
      <c r="C22" s="3">
        <v>0</v>
      </c>
      <c r="D22" s="3">
        <v>1</v>
      </c>
      <c r="E22" s="3">
        <v>0</v>
      </c>
      <c r="F22" s="3">
        <v>0</v>
      </c>
      <c r="G22" s="3">
        <v>0</v>
      </c>
      <c r="H22" s="3">
        <v>0</v>
      </c>
      <c r="I22" s="3">
        <v>0</v>
      </c>
      <c r="J22" s="3">
        <v>0</v>
      </c>
      <c r="K22" s="3">
        <v>0</v>
      </c>
      <c r="L22" s="3">
        <v>0</v>
      </c>
      <c r="M22" s="3">
        <v>0</v>
      </c>
      <c r="N22" s="6">
        <f>SUM(B22:M22)</f>
        <v>4</v>
      </c>
    </row>
    <row r="23" spans="1:14" ht="12.75">
      <c r="A23" t="s">
        <v>441</v>
      </c>
      <c r="B23" s="3">
        <v>0</v>
      </c>
      <c r="C23" s="3">
        <v>0</v>
      </c>
      <c r="D23" s="3">
        <v>1</v>
      </c>
      <c r="E23" s="3">
        <v>0</v>
      </c>
      <c r="F23" s="3">
        <v>0</v>
      </c>
      <c r="G23" s="3">
        <v>0</v>
      </c>
      <c r="H23" s="3">
        <v>0</v>
      </c>
      <c r="I23" s="3">
        <v>0</v>
      </c>
      <c r="J23" s="3">
        <v>0</v>
      </c>
      <c r="K23" s="3">
        <v>0</v>
      </c>
      <c r="L23" s="3">
        <v>0</v>
      </c>
      <c r="M23" s="3">
        <v>0</v>
      </c>
      <c r="N23" s="6">
        <f>SUM(B23:M23)</f>
        <v>4</v>
      </c>
    </row>
    <row r="24" spans="1:14" ht="12.75">
      <c r="A24" t="s">
        <v>442</v>
      </c>
      <c r="B24" s="3">
        <v>0</v>
      </c>
      <c r="C24" s="3">
        <v>0</v>
      </c>
      <c r="D24" s="3">
        <v>1</v>
      </c>
      <c r="E24" s="3">
        <v>0</v>
      </c>
      <c r="F24" s="3">
        <v>0</v>
      </c>
      <c r="G24" s="3">
        <v>0</v>
      </c>
      <c r="H24" s="3">
        <v>0</v>
      </c>
      <c r="I24" s="3">
        <v>0</v>
      </c>
      <c r="J24" s="3">
        <v>0</v>
      </c>
      <c r="K24" s="3">
        <v>0</v>
      </c>
      <c r="L24" s="3">
        <v>0</v>
      </c>
      <c r="M24" s="3">
        <v>0</v>
      </c>
      <c r="N24" s="6">
        <f>SUM(B24:M24)</f>
        <v>4</v>
      </c>
    </row>
    <row r="25" spans="1:14" ht="12.75">
      <c r="A25" t="s">
        <v>443</v>
      </c>
      <c r="B25" s="3">
        <v>0</v>
      </c>
      <c r="C25" s="3">
        <v>0</v>
      </c>
      <c r="D25" s="3">
        <v>0</v>
      </c>
      <c r="E25" s="3">
        <v>1</v>
      </c>
      <c r="F25" s="3">
        <v>0</v>
      </c>
      <c r="G25" s="3">
        <v>0</v>
      </c>
      <c r="H25" s="3">
        <v>0</v>
      </c>
      <c r="I25" s="3">
        <v>0</v>
      </c>
      <c r="J25" s="3">
        <v>0</v>
      </c>
      <c r="K25" s="3">
        <v>0</v>
      </c>
      <c r="L25" s="3">
        <v>0</v>
      </c>
      <c r="M25" s="3">
        <v>0</v>
      </c>
      <c r="N25" s="6">
        <f>SUM(B25:M25)</f>
        <v>4</v>
      </c>
    </row>
    <row r="26" spans="1:14" ht="12.75">
      <c r="A26" s="2" t="s">
        <v>422</v>
      </c>
      <c r="B26" s="6">
        <f>SUM(B7:B25)</f>
        <v>4</v>
      </c>
      <c r="C26" s="6">
        <f>SUM(C7:C25)</f>
        <v>4</v>
      </c>
      <c r="D26" s="6">
        <f>SUM(D7:D25)</f>
        <v>4</v>
      </c>
      <c r="E26" s="6">
        <f>SUM(E7:E25)</f>
        <v>4</v>
      </c>
      <c r="F26" s="6">
        <f>SUM(F7:F25)</f>
        <v>4</v>
      </c>
      <c r="G26" s="6">
        <f>SUM(G7:G25)</f>
        <v>4</v>
      </c>
      <c r="H26" s="6">
        <f>SUM(H7:H25)</f>
        <v>4</v>
      </c>
      <c r="I26" s="6">
        <f>SUM(I7:I25)</f>
        <v>4</v>
      </c>
      <c r="J26" s="6">
        <f>SUM(J7:J25)</f>
        <v>4</v>
      </c>
      <c r="K26" s="6">
        <f>SUM(K7:K25)</f>
        <v>4</v>
      </c>
      <c r="L26" s="6">
        <f>SUM(L7:L25)</f>
        <v>4</v>
      </c>
      <c r="M26" s="6">
        <f>SUM(M7:M25)</f>
        <v>4</v>
      </c>
      <c r="N26" s="6">
        <f>SUM(N7:N25)</f>
        <v>4</v>
      </c>
    </row>
  </sheetData>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V28"/>
  <sheetViews>
    <sheetView workbookViewId="0" topLeftCell="A1">
      <selection activeCell="A1" sqref="A1"/>
    </sheetView>
  </sheetViews>
  <sheetFormatPr defaultColWidth="9.140625" defaultRowHeight="12.75"/>
  <sheetData>
    <row r="1" ht="12.75">
      <c r="A1" s="1" t="s">
        <v>526</v>
      </c>
    </row>
    <row r="5" spans="2:22" ht="12.75">
      <c r="B5" s="2" t="s">
        <v>142</v>
      </c>
      <c r="D5" s="2" t="s">
        <v>527</v>
      </c>
      <c r="F5" s="2" t="s">
        <v>528</v>
      </c>
      <c r="H5" s="2" t="s">
        <v>529</v>
      </c>
      <c r="J5" s="2" t="s">
        <v>530</v>
      </c>
      <c r="L5" s="2" t="s">
        <v>531</v>
      </c>
      <c r="N5" s="2" t="s">
        <v>532</v>
      </c>
      <c r="P5" s="2" t="s">
        <v>533</v>
      </c>
      <c r="R5" s="2" t="s">
        <v>534</v>
      </c>
      <c r="T5" s="2" t="s">
        <v>535</v>
      </c>
      <c r="V5" s="2" t="s">
        <v>422</v>
      </c>
    </row>
    <row r="6" spans="1:21" ht="12.75">
      <c r="A6" s="2" t="s">
        <v>417</v>
      </c>
      <c r="B6" t="s">
        <v>423</v>
      </c>
      <c r="C6" t="s">
        <v>424</v>
      </c>
      <c r="D6" t="s">
        <v>423</v>
      </c>
      <c r="E6" t="s">
        <v>424</v>
      </c>
      <c r="F6" t="s">
        <v>423</v>
      </c>
      <c r="G6" t="s">
        <v>424</v>
      </c>
      <c r="H6" t="s">
        <v>423</v>
      </c>
      <c r="I6" t="s">
        <v>424</v>
      </c>
      <c r="J6" t="s">
        <v>423</v>
      </c>
      <c r="K6" t="s">
        <v>424</v>
      </c>
      <c r="L6" t="s">
        <v>423</v>
      </c>
      <c r="M6" t="s">
        <v>424</v>
      </c>
      <c r="N6" t="s">
        <v>423</v>
      </c>
      <c r="O6" t="s">
        <v>424</v>
      </c>
      <c r="P6" t="s">
        <v>423</v>
      </c>
      <c r="Q6" t="s">
        <v>424</v>
      </c>
      <c r="R6" t="s">
        <v>423</v>
      </c>
      <c r="S6" t="s">
        <v>424</v>
      </c>
      <c r="T6" t="s">
        <v>423</v>
      </c>
      <c r="U6" t="s">
        <v>424</v>
      </c>
    </row>
    <row r="7" spans="1:22" ht="12.75">
      <c r="A7" t="s">
        <v>425</v>
      </c>
      <c r="B7" s="3">
        <v>0</v>
      </c>
      <c r="C7" s="3">
        <v>1</v>
      </c>
      <c r="D7" s="3">
        <v>0</v>
      </c>
      <c r="E7" s="3">
        <v>0</v>
      </c>
      <c r="F7" s="3">
        <v>0</v>
      </c>
      <c r="G7" s="3">
        <v>0</v>
      </c>
      <c r="H7" s="3">
        <v>0</v>
      </c>
      <c r="I7" s="3">
        <v>0</v>
      </c>
      <c r="J7" s="3">
        <v>0</v>
      </c>
      <c r="K7" s="3">
        <v>0</v>
      </c>
      <c r="L7" s="3">
        <v>0</v>
      </c>
      <c r="M7" s="3">
        <v>0</v>
      </c>
      <c r="N7" s="3">
        <v>0</v>
      </c>
      <c r="O7" s="3">
        <v>0</v>
      </c>
      <c r="P7" s="3">
        <v>0</v>
      </c>
      <c r="Q7" s="3">
        <v>0</v>
      </c>
      <c r="R7" s="3">
        <v>0</v>
      </c>
      <c r="S7" s="3">
        <v>0</v>
      </c>
      <c r="T7" s="3">
        <v>0</v>
      </c>
      <c r="U7" s="3">
        <v>1</v>
      </c>
      <c r="V7" s="6">
        <f>SUM(B7:U7)</f>
        <v>4</v>
      </c>
    </row>
    <row r="8" spans="1:22" ht="12.75">
      <c r="A8" t="s">
        <v>481</v>
      </c>
      <c r="B8" s="3">
        <v>0</v>
      </c>
      <c r="C8" s="3">
        <v>11</v>
      </c>
      <c r="D8" s="3">
        <v>0</v>
      </c>
      <c r="E8" s="3">
        <v>0</v>
      </c>
      <c r="F8" s="3">
        <v>0</v>
      </c>
      <c r="G8" s="3">
        <v>0</v>
      </c>
      <c r="H8" s="3">
        <v>0</v>
      </c>
      <c r="I8" s="3">
        <v>0</v>
      </c>
      <c r="J8" s="3">
        <v>0</v>
      </c>
      <c r="K8" s="3">
        <v>0</v>
      </c>
      <c r="L8" s="3">
        <v>0</v>
      </c>
      <c r="M8" s="3">
        <v>0</v>
      </c>
      <c r="N8" s="3">
        <v>0</v>
      </c>
      <c r="O8" s="3">
        <v>0</v>
      </c>
      <c r="P8" s="3">
        <v>0</v>
      </c>
      <c r="Q8" s="3">
        <v>0</v>
      </c>
      <c r="R8" s="3">
        <v>0</v>
      </c>
      <c r="S8" s="3">
        <v>0</v>
      </c>
      <c r="T8" s="3">
        <v>0</v>
      </c>
      <c r="U8" s="3">
        <v>0</v>
      </c>
      <c r="V8" s="6">
        <f>SUM(B8:U8)</f>
        <v>4</v>
      </c>
    </row>
    <row r="9" spans="1:22" ht="12.75">
      <c r="A9" t="s">
        <v>426</v>
      </c>
      <c r="B9" s="3">
        <v>36</v>
      </c>
      <c r="C9" s="3">
        <v>29</v>
      </c>
      <c r="D9" s="3">
        <v>5</v>
      </c>
      <c r="E9" s="3">
        <v>0</v>
      </c>
      <c r="F9" s="3">
        <v>0</v>
      </c>
      <c r="G9" s="3">
        <v>0</v>
      </c>
      <c r="H9" s="3">
        <v>0</v>
      </c>
      <c r="I9" s="3">
        <v>0</v>
      </c>
      <c r="J9" s="3">
        <v>0</v>
      </c>
      <c r="K9" s="3">
        <v>0</v>
      </c>
      <c r="L9" s="3">
        <v>0</v>
      </c>
      <c r="M9" s="3">
        <v>0</v>
      </c>
      <c r="N9" s="3">
        <v>0</v>
      </c>
      <c r="O9" s="3">
        <v>0</v>
      </c>
      <c r="P9" s="3">
        <v>0</v>
      </c>
      <c r="Q9" s="3">
        <v>0</v>
      </c>
      <c r="R9" s="3">
        <v>0</v>
      </c>
      <c r="S9" s="3">
        <v>0</v>
      </c>
      <c r="T9" s="3">
        <v>1</v>
      </c>
      <c r="U9" s="3">
        <v>1</v>
      </c>
      <c r="V9" s="6">
        <f>SUM(B9:U9)</f>
        <v>4</v>
      </c>
    </row>
    <row r="10" spans="1:22" ht="12.75">
      <c r="A10" t="s">
        <v>427</v>
      </c>
      <c r="B10" s="3">
        <v>91</v>
      </c>
      <c r="C10" s="3">
        <v>33</v>
      </c>
      <c r="D10" s="3">
        <v>15</v>
      </c>
      <c r="E10" s="3">
        <v>0</v>
      </c>
      <c r="F10" s="3">
        <v>0</v>
      </c>
      <c r="G10" s="3">
        <v>0</v>
      </c>
      <c r="H10" s="3">
        <v>0</v>
      </c>
      <c r="I10" s="3">
        <v>29</v>
      </c>
      <c r="J10" s="3">
        <v>0</v>
      </c>
      <c r="K10" s="3">
        <v>0</v>
      </c>
      <c r="L10" s="3">
        <v>0</v>
      </c>
      <c r="M10" s="3">
        <v>0</v>
      </c>
      <c r="N10" s="3">
        <v>0</v>
      </c>
      <c r="O10" s="3">
        <v>0</v>
      </c>
      <c r="P10" s="3">
        <v>0</v>
      </c>
      <c r="Q10" s="3">
        <v>0</v>
      </c>
      <c r="R10" s="3">
        <v>0</v>
      </c>
      <c r="S10" s="3">
        <v>1</v>
      </c>
      <c r="T10" s="3">
        <v>1</v>
      </c>
      <c r="U10" s="3">
        <v>1</v>
      </c>
      <c r="V10" s="6">
        <f>SUM(B10:U10)</f>
        <v>4</v>
      </c>
    </row>
    <row r="11" spans="1:22" ht="12.75">
      <c r="A11" t="s">
        <v>428</v>
      </c>
      <c r="B11" s="3">
        <v>23</v>
      </c>
      <c r="C11" s="3">
        <v>30</v>
      </c>
      <c r="D11" s="3">
        <v>2</v>
      </c>
      <c r="E11" s="3">
        <v>3</v>
      </c>
      <c r="F11" s="3">
        <v>0</v>
      </c>
      <c r="G11" s="3">
        <v>0</v>
      </c>
      <c r="H11" s="3">
        <v>0</v>
      </c>
      <c r="I11" s="3">
        <v>0</v>
      </c>
      <c r="J11" s="3">
        <v>0</v>
      </c>
      <c r="K11" s="3">
        <v>0</v>
      </c>
      <c r="L11" s="3">
        <v>0</v>
      </c>
      <c r="M11" s="3">
        <v>0</v>
      </c>
      <c r="N11" s="3">
        <v>0</v>
      </c>
      <c r="O11" s="3">
        <v>0</v>
      </c>
      <c r="P11" s="3">
        <v>0</v>
      </c>
      <c r="Q11" s="3">
        <v>0</v>
      </c>
      <c r="R11" s="3">
        <v>0</v>
      </c>
      <c r="S11" s="3">
        <v>0</v>
      </c>
      <c r="T11" s="3">
        <v>1</v>
      </c>
      <c r="U11" s="3">
        <v>0</v>
      </c>
      <c r="V11" s="6">
        <f>SUM(B11:U11)</f>
        <v>4</v>
      </c>
    </row>
    <row r="12" spans="1:22" ht="12.75">
      <c r="A12" t="s">
        <v>429</v>
      </c>
      <c r="B12" s="3">
        <v>159</v>
      </c>
      <c r="C12" s="3">
        <v>0</v>
      </c>
      <c r="D12" s="3">
        <v>56</v>
      </c>
      <c r="E12" s="3">
        <v>0</v>
      </c>
      <c r="F12" s="3">
        <v>0</v>
      </c>
      <c r="G12" s="3">
        <v>0</v>
      </c>
      <c r="H12" s="3">
        <v>0</v>
      </c>
      <c r="I12" s="3">
        <v>0</v>
      </c>
      <c r="J12" s="3">
        <v>0</v>
      </c>
      <c r="K12" s="3">
        <v>0</v>
      </c>
      <c r="L12" s="3">
        <v>11</v>
      </c>
      <c r="M12" s="3">
        <v>0</v>
      </c>
      <c r="N12" s="3">
        <v>0</v>
      </c>
      <c r="O12" s="3">
        <v>0</v>
      </c>
      <c r="P12" s="3">
        <v>0</v>
      </c>
      <c r="Q12" s="3">
        <v>0</v>
      </c>
      <c r="R12" s="3">
        <v>0</v>
      </c>
      <c r="S12" s="3">
        <v>0</v>
      </c>
      <c r="T12" s="3">
        <v>10</v>
      </c>
      <c r="U12" s="3">
        <v>0</v>
      </c>
      <c r="V12" s="6">
        <f>SUM(B12:U12)</f>
        <v>4</v>
      </c>
    </row>
    <row r="13" spans="1:22" ht="12.75">
      <c r="A13" t="s">
        <v>430</v>
      </c>
      <c r="B13" s="3">
        <v>37</v>
      </c>
      <c r="C13" s="3">
        <v>91</v>
      </c>
      <c r="D13" s="3">
        <v>0</v>
      </c>
      <c r="E13" s="3">
        <v>11</v>
      </c>
      <c r="F13" s="3">
        <v>0</v>
      </c>
      <c r="G13" s="3">
        <v>0</v>
      </c>
      <c r="H13" s="3">
        <v>0</v>
      </c>
      <c r="I13" s="3">
        <v>14</v>
      </c>
      <c r="J13" s="3">
        <v>0</v>
      </c>
      <c r="K13" s="3">
        <v>0</v>
      </c>
      <c r="L13" s="3">
        <v>0</v>
      </c>
      <c r="M13" s="3">
        <v>0</v>
      </c>
      <c r="N13" s="3">
        <v>0</v>
      </c>
      <c r="O13" s="3">
        <v>0</v>
      </c>
      <c r="P13" s="3">
        <v>0</v>
      </c>
      <c r="Q13" s="3">
        <v>0</v>
      </c>
      <c r="R13" s="3">
        <v>0</v>
      </c>
      <c r="S13" s="3">
        <v>0</v>
      </c>
      <c r="T13" s="3">
        <v>2</v>
      </c>
      <c r="U13" s="3">
        <v>2</v>
      </c>
      <c r="V13" s="6">
        <f>SUM(B13:U13)</f>
        <v>4</v>
      </c>
    </row>
    <row r="14" spans="1:22" ht="12.75">
      <c r="A14" t="s">
        <v>431</v>
      </c>
      <c r="B14" s="3">
        <v>43</v>
      </c>
      <c r="C14" s="3">
        <v>32</v>
      </c>
      <c r="D14" s="3">
        <v>16</v>
      </c>
      <c r="E14" s="3">
        <v>16</v>
      </c>
      <c r="F14" s="3">
        <v>0</v>
      </c>
      <c r="G14" s="3">
        <v>0</v>
      </c>
      <c r="H14" s="3">
        <v>0</v>
      </c>
      <c r="I14" s="3">
        <v>0</v>
      </c>
      <c r="J14" s="3">
        <v>0</v>
      </c>
      <c r="K14" s="3">
        <v>0</v>
      </c>
      <c r="L14" s="3">
        <v>3</v>
      </c>
      <c r="M14" s="3">
        <v>0</v>
      </c>
      <c r="N14" s="3">
        <v>0</v>
      </c>
      <c r="O14" s="3">
        <v>0</v>
      </c>
      <c r="P14" s="3">
        <v>0</v>
      </c>
      <c r="Q14" s="3">
        <v>0</v>
      </c>
      <c r="R14" s="3">
        <v>0</v>
      </c>
      <c r="S14" s="3">
        <v>0</v>
      </c>
      <c r="T14" s="3">
        <v>2</v>
      </c>
      <c r="U14" s="3">
        <v>2</v>
      </c>
      <c r="V14" s="6">
        <f>SUM(B14:U14)</f>
        <v>4</v>
      </c>
    </row>
    <row r="15" spans="1:22" ht="12.75">
      <c r="A15" t="s">
        <v>432</v>
      </c>
      <c r="B15" s="3">
        <v>0</v>
      </c>
      <c r="C15" s="3">
        <v>120</v>
      </c>
      <c r="D15" s="3">
        <v>0</v>
      </c>
      <c r="E15" s="3">
        <v>7</v>
      </c>
      <c r="F15" s="3">
        <v>0</v>
      </c>
      <c r="G15" s="3">
        <v>0</v>
      </c>
      <c r="H15" s="3">
        <v>0</v>
      </c>
      <c r="I15" s="3">
        <v>0</v>
      </c>
      <c r="J15" s="3">
        <v>0</v>
      </c>
      <c r="K15" s="3">
        <v>0</v>
      </c>
      <c r="L15" s="3">
        <v>0</v>
      </c>
      <c r="M15" s="3">
        <v>2</v>
      </c>
      <c r="N15" s="3">
        <v>0</v>
      </c>
      <c r="O15" s="3">
        <v>0</v>
      </c>
      <c r="P15" s="3">
        <v>0</v>
      </c>
      <c r="Q15" s="3">
        <v>0</v>
      </c>
      <c r="R15" s="3">
        <v>0</v>
      </c>
      <c r="S15" s="3">
        <v>0</v>
      </c>
      <c r="T15" s="3">
        <v>0</v>
      </c>
      <c r="U15" s="3">
        <v>14</v>
      </c>
      <c r="V15" s="6">
        <f>SUM(B15:U15)</f>
        <v>4</v>
      </c>
    </row>
    <row r="16" spans="1:22" ht="12.75">
      <c r="A16" t="s">
        <v>433</v>
      </c>
      <c r="B16" s="3">
        <v>36</v>
      </c>
      <c r="C16" s="3">
        <v>51</v>
      </c>
      <c r="D16" s="3">
        <v>5</v>
      </c>
      <c r="E16" s="3">
        <v>6</v>
      </c>
      <c r="F16" s="3">
        <v>0</v>
      </c>
      <c r="G16" s="3">
        <v>0</v>
      </c>
      <c r="H16" s="3">
        <v>0</v>
      </c>
      <c r="I16" s="3">
        <v>0</v>
      </c>
      <c r="J16" s="3">
        <v>0</v>
      </c>
      <c r="K16" s="3">
        <v>0</v>
      </c>
      <c r="L16" s="3">
        <v>0</v>
      </c>
      <c r="M16" s="3">
        <v>0</v>
      </c>
      <c r="N16" s="3">
        <v>0</v>
      </c>
      <c r="O16" s="3">
        <v>0</v>
      </c>
      <c r="P16" s="3">
        <v>0</v>
      </c>
      <c r="Q16" s="3">
        <v>0</v>
      </c>
      <c r="R16" s="3">
        <v>0</v>
      </c>
      <c r="S16" s="3">
        <v>0</v>
      </c>
      <c r="T16" s="3">
        <v>1</v>
      </c>
      <c r="U16" s="3">
        <v>1</v>
      </c>
      <c r="V16" s="6">
        <f>SUM(B16:U16)</f>
        <v>4</v>
      </c>
    </row>
    <row r="17" spans="1:22" ht="12.75">
      <c r="A17" t="s">
        <v>434</v>
      </c>
      <c r="B17" s="3">
        <v>39</v>
      </c>
      <c r="C17" s="3">
        <v>0</v>
      </c>
      <c r="D17" s="3">
        <v>3</v>
      </c>
      <c r="E17" s="3">
        <v>0</v>
      </c>
      <c r="F17" s="3">
        <v>0</v>
      </c>
      <c r="G17" s="3">
        <v>0</v>
      </c>
      <c r="H17" s="3">
        <v>23</v>
      </c>
      <c r="I17" s="3">
        <v>0</v>
      </c>
      <c r="J17" s="3">
        <v>0</v>
      </c>
      <c r="K17" s="3">
        <v>0</v>
      </c>
      <c r="L17" s="3">
        <v>0</v>
      </c>
      <c r="M17" s="3">
        <v>0</v>
      </c>
      <c r="N17" s="3">
        <v>0</v>
      </c>
      <c r="O17" s="3">
        <v>0</v>
      </c>
      <c r="P17" s="3">
        <v>0</v>
      </c>
      <c r="Q17" s="3">
        <v>0</v>
      </c>
      <c r="R17" s="3">
        <v>0</v>
      </c>
      <c r="S17" s="3">
        <v>0</v>
      </c>
      <c r="T17" s="3">
        <v>1</v>
      </c>
      <c r="U17" s="3">
        <v>0</v>
      </c>
      <c r="V17" s="6">
        <f>SUM(B17:U17)</f>
        <v>4</v>
      </c>
    </row>
    <row r="18" spans="1:22" ht="12.75">
      <c r="A18" t="s">
        <v>435</v>
      </c>
      <c r="B18" s="3">
        <v>0</v>
      </c>
      <c r="C18" s="3">
        <v>37</v>
      </c>
      <c r="D18" s="3">
        <v>0</v>
      </c>
      <c r="E18" s="3">
        <v>6</v>
      </c>
      <c r="F18" s="3">
        <v>0</v>
      </c>
      <c r="G18" s="3">
        <v>0</v>
      </c>
      <c r="H18" s="3">
        <v>0</v>
      </c>
      <c r="I18" s="3">
        <v>0</v>
      </c>
      <c r="J18" s="3">
        <v>0</v>
      </c>
      <c r="K18" s="3">
        <v>0</v>
      </c>
      <c r="L18" s="3">
        <v>0</v>
      </c>
      <c r="M18" s="3">
        <v>0</v>
      </c>
      <c r="N18" s="3">
        <v>0</v>
      </c>
      <c r="O18" s="3">
        <v>0</v>
      </c>
      <c r="P18" s="3">
        <v>0</v>
      </c>
      <c r="Q18" s="3">
        <v>0</v>
      </c>
      <c r="R18" s="3">
        <v>0</v>
      </c>
      <c r="S18" s="3">
        <v>0</v>
      </c>
      <c r="T18" s="3">
        <v>0</v>
      </c>
      <c r="U18" s="3">
        <v>1</v>
      </c>
      <c r="V18" s="6">
        <f>SUM(B18:U18)</f>
        <v>4</v>
      </c>
    </row>
    <row r="19" spans="1:22" ht="12.75">
      <c r="A19" t="s">
        <v>436</v>
      </c>
      <c r="B19" s="3">
        <v>41</v>
      </c>
      <c r="C19" s="3">
        <v>0</v>
      </c>
      <c r="D19" s="3">
        <v>3</v>
      </c>
      <c r="E19" s="3">
        <v>0</v>
      </c>
      <c r="F19" s="3">
        <v>0</v>
      </c>
      <c r="G19" s="3">
        <v>0</v>
      </c>
      <c r="H19" s="3">
        <v>0</v>
      </c>
      <c r="I19" s="3">
        <v>0</v>
      </c>
      <c r="J19" s="3">
        <v>0</v>
      </c>
      <c r="K19" s="3">
        <v>0</v>
      </c>
      <c r="L19" s="3">
        <v>0</v>
      </c>
      <c r="M19" s="3">
        <v>0</v>
      </c>
      <c r="N19" s="3">
        <v>0</v>
      </c>
      <c r="O19" s="3">
        <v>0</v>
      </c>
      <c r="P19" s="3">
        <v>0</v>
      </c>
      <c r="Q19" s="3">
        <v>0</v>
      </c>
      <c r="R19" s="3">
        <v>0</v>
      </c>
      <c r="S19" s="3">
        <v>0</v>
      </c>
      <c r="T19" s="3">
        <v>1</v>
      </c>
      <c r="U19" s="3">
        <v>0</v>
      </c>
      <c r="V19" s="6">
        <f>SUM(B19:U19)</f>
        <v>4</v>
      </c>
    </row>
    <row r="20" spans="1:22" ht="12.75">
      <c r="A20" t="s">
        <v>437</v>
      </c>
      <c r="B20" s="3">
        <v>74</v>
      </c>
      <c r="C20" s="3">
        <v>0</v>
      </c>
      <c r="D20" s="3">
        <v>5</v>
      </c>
      <c r="E20" s="3">
        <v>0</v>
      </c>
      <c r="F20" s="3">
        <v>0</v>
      </c>
      <c r="G20" s="3">
        <v>0</v>
      </c>
      <c r="H20" s="3">
        <v>0</v>
      </c>
      <c r="I20" s="3">
        <v>0</v>
      </c>
      <c r="J20" s="3">
        <v>0</v>
      </c>
      <c r="K20" s="3">
        <v>0</v>
      </c>
      <c r="L20" s="3">
        <v>0</v>
      </c>
      <c r="M20" s="3">
        <v>0</v>
      </c>
      <c r="N20" s="3">
        <v>0</v>
      </c>
      <c r="O20" s="3">
        <v>0</v>
      </c>
      <c r="P20" s="3">
        <v>0</v>
      </c>
      <c r="Q20" s="3">
        <v>0</v>
      </c>
      <c r="R20" s="3">
        <v>0</v>
      </c>
      <c r="S20" s="3">
        <v>0</v>
      </c>
      <c r="T20" s="3">
        <v>1</v>
      </c>
      <c r="U20" s="3">
        <v>0</v>
      </c>
      <c r="V20" s="6">
        <f>SUM(B20:U20)</f>
        <v>4</v>
      </c>
    </row>
    <row r="21" spans="1:22" ht="12.75">
      <c r="A21" t="s">
        <v>482</v>
      </c>
      <c r="B21" s="3">
        <v>25</v>
      </c>
      <c r="C21" s="3">
        <v>0</v>
      </c>
      <c r="D21" s="3">
        <v>9</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6">
        <f>SUM(B21:U21)</f>
        <v>4</v>
      </c>
    </row>
    <row r="22" spans="1:22" ht="12.75">
      <c r="A22" t="s">
        <v>438</v>
      </c>
      <c r="B22" s="3">
        <v>0</v>
      </c>
      <c r="C22" s="3">
        <v>21</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1</v>
      </c>
      <c r="V22" s="6">
        <f>SUM(B22:U22)</f>
        <v>4</v>
      </c>
    </row>
    <row r="23" spans="1:22" ht="12.75">
      <c r="A23" t="s">
        <v>439</v>
      </c>
      <c r="B23" s="3">
        <v>26</v>
      </c>
      <c r="C23" s="3">
        <v>0</v>
      </c>
      <c r="D23" s="3">
        <v>3</v>
      </c>
      <c r="E23" s="3">
        <v>0</v>
      </c>
      <c r="F23" s="3">
        <v>0</v>
      </c>
      <c r="G23" s="3">
        <v>0</v>
      </c>
      <c r="H23" s="3">
        <v>0</v>
      </c>
      <c r="I23" s="3">
        <v>0</v>
      </c>
      <c r="J23" s="3">
        <v>0</v>
      </c>
      <c r="K23" s="3">
        <v>0</v>
      </c>
      <c r="L23" s="3">
        <v>0</v>
      </c>
      <c r="M23" s="3">
        <v>0</v>
      </c>
      <c r="N23" s="3">
        <v>0</v>
      </c>
      <c r="O23" s="3">
        <v>0</v>
      </c>
      <c r="P23" s="3">
        <v>0</v>
      </c>
      <c r="Q23" s="3">
        <v>0</v>
      </c>
      <c r="R23" s="3">
        <v>0</v>
      </c>
      <c r="S23" s="3">
        <v>0</v>
      </c>
      <c r="T23" s="3">
        <v>2</v>
      </c>
      <c r="U23" s="3">
        <v>0</v>
      </c>
      <c r="V23" s="6">
        <f>SUM(B23:U23)</f>
        <v>4</v>
      </c>
    </row>
    <row r="24" spans="1:22" ht="12.75">
      <c r="A24" t="s">
        <v>440</v>
      </c>
      <c r="B24" s="3">
        <v>33</v>
      </c>
      <c r="C24" s="3">
        <v>0</v>
      </c>
      <c r="D24" s="3">
        <v>5</v>
      </c>
      <c r="E24" s="3">
        <v>0</v>
      </c>
      <c r="F24" s="3">
        <v>0</v>
      </c>
      <c r="G24" s="3">
        <v>0</v>
      </c>
      <c r="H24" s="3">
        <v>0</v>
      </c>
      <c r="I24" s="3">
        <v>0</v>
      </c>
      <c r="J24" s="3">
        <v>0</v>
      </c>
      <c r="K24" s="3">
        <v>0</v>
      </c>
      <c r="L24" s="3">
        <v>1</v>
      </c>
      <c r="M24" s="3">
        <v>0</v>
      </c>
      <c r="N24" s="3">
        <v>0</v>
      </c>
      <c r="O24" s="3">
        <v>0</v>
      </c>
      <c r="P24" s="3">
        <v>0</v>
      </c>
      <c r="Q24" s="3">
        <v>0</v>
      </c>
      <c r="R24" s="3">
        <v>0</v>
      </c>
      <c r="S24" s="3">
        <v>0</v>
      </c>
      <c r="T24" s="3">
        <v>3</v>
      </c>
      <c r="U24" s="3">
        <v>0</v>
      </c>
      <c r="V24" s="6">
        <f>SUM(B24:U24)</f>
        <v>4</v>
      </c>
    </row>
    <row r="25" spans="1:22" ht="12.75">
      <c r="A25" t="s">
        <v>441</v>
      </c>
      <c r="B25" s="3">
        <v>29</v>
      </c>
      <c r="C25" s="3">
        <v>0</v>
      </c>
      <c r="D25" s="3">
        <v>5</v>
      </c>
      <c r="E25" s="3">
        <v>0</v>
      </c>
      <c r="F25" s="3">
        <v>0</v>
      </c>
      <c r="G25" s="3">
        <v>0</v>
      </c>
      <c r="H25" s="3">
        <v>0</v>
      </c>
      <c r="I25" s="3">
        <v>0</v>
      </c>
      <c r="J25" s="3">
        <v>0</v>
      </c>
      <c r="K25" s="3">
        <v>0</v>
      </c>
      <c r="L25" s="3">
        <v>1</v>
      </c>
      <c r="M25" s="3">
        <v>0</v>
      </c>
      <c r="N25" s="3">
        <v>0</v>
      </c>
      <c r="O25" s="3">
        <v>0</v>
      </c>
      <c r="P25" s="3">
        <v>0</v>
      </c>
      <c r="Q25" s="3">
        <v>0</v>
      </c>
      <c r="R25" s="3">
        <v>0</v>
      </c>
      <c r="S25" s="3">
        <v>0</v>
      </c>
      <c r="T25" s="3">
        <v>3</v>
      </c>
      <c r="U25" s="3">
        <v>0</v>
      </c>
      <c r="V25" s="6">
        <f>SUM(B25:U25)</f>
        <v>4</v>
      </c>
    </row>
    <row r="26" spans="1:22" ht="12.75">
      <c r="A26" t="s">
        <v>442</v>
      </c>
      <c r="B26" s="3">
        <v>37</v>
      </c>
      <c r="C26" s="3">
        <v>0</v>
      </c>
      <c r="D26" s="3">
        <v>4</v>
      </c>
      <c r="E26" s="3">
        <v>0</v>
      </c>
      <c r="F26" s="3">
        <v>0</v>
      </c>
      <c r="G26" s="3">
        <v>0</v>
      </c>
      <c r="H26" s="3">
        <v>0</v>
      </c>
      <c r="I26" s="3">
        <v>0</v>
      </c>
      <c r="J26" s="3">
        <v>0</v>
      </c>
      <c r="K26" s="3">
        <v>0</v>
      </c>
      <c r="L26" s="3">
        <v>0</v>
      </c>
      <c r="M26" s="3">
        <v>0</v>
      </c>
      <c r="N26" s="3">
        <v>0</v>
      </c>
      <c r="O26" s="3">
        <v>0</v>
      </c>
      <c r="P26" s="3">
        <v>2</v>
      </c>
      <c r="Q26" s="3">
        <v>0</v>
      </c>
      <c r="R26" s="3">
        <v>0</v>
      </c>
      <c r="S26" s="3">
        <v>0</v>
      </c>
      <c r="T26" s="3">
        <v>3</v>
      </c>
      <c r="U26" s="3">
        <v>0</v>
      </c>
      <c r="V26" s="6">
        <f>SUM(B26:U26)</f>
        <v>4</v>
      </c>
    </row>
    <row r="27" spans="1:22" ht="12.75">
      <c r="A27" t="s">
        <v>443</v>
      </c>
      <c r="B27" s="3">
        <v>0</v>
      </c>
      <c r="C27" s="3">
        <v>15</v>
      </c>
      <c r="D27" s="3">
        <v>0</v>
      </c>
      <c r="E27" s="3">
        <v>4</v>
      </c>
      <c r="F27" s="3">
        <v>0</v>
      </c>
      <c r="G27" s="3">
        <v>0</v>
      </c>
      <c r="H27" s="3">
        <v>0</v>
      </c>
      <c r="I27" s="3">
        <v>0</v>
      </c>
      <c r="J27" s="3">
        <v>0</v>
      </c>
      <c r="K27" s="3">
        <v>0</v>
      </c>
      <c r="L27" s="3">
        <v>0</v>
      </c>
      <c r="M27" s="3">
        <v>0</v>
      </c>
      <c r="N27" s="3">
        <v>0</v>
      </c>
      <c r="O27" s="3">
        <v>0</v>
      </c>
      <c r="P27" s="3">
        <v>0</v>
      </c>
      <c r="Q27" s="3">
        <v>0</v>
      </c>
      <c r="R27" s="3">
        <v>0</v>
      </c>
      <c r="S27" s="3">
        <v>0</v>
      </c>
      <c r="T27" s="3">
        <v>0</v>
      </c>
      <c r="U27" s="3">
        <v>1</v>
      </c>
      <c r="V27" s="6">
        <f>SUM(B27:U27)</f>
        <v>4</v>
      </c>
    </row>
    <row r="28" spans="1:22" ht="12.75">
      <c r="A28" s="2" t="s">
        <v>422</v>
      </c>
      <c r="B28" s="6">
        <f>SUM(B7:B27)</f>
        <v>4</v>
      </c>
      <c r="C28" s="6">
        <f>SUM(C7:C27)</f>
        <v>4</v>
      </c>
      <c r="D28" s="6">
        <f>SUM(D7:D27)</f>
        <v>4</v>
      </c>
      <c r="E28" s="6">
        <f>SUM(E7:E27)</f>
        <v>4</v>
      </c>
      <c r="F28" s="6">
        <f>SUM(F7:F27)</f>
        <v>4</v>
      </c>
      <c r="G28" s="6">
        <f>SUM(G7:G27)</f>
        <v>4</v>
      </c>
      <c r="H28" s="6">
        <f>SUM(H7:H27)</f>
        <v>4</v>
      </c>
      <c r="I28" s="6">
        <f>SUM(I7:I27)</f>
        <v>4</v>
      </c>
      <c r="J28" s="6">
        <f>SUM(J7:J27)</f>
        <v>4</v>
      </c>
      <c r="K28" s="6">
        <f>SUM(K7:K27)</f>
        <v>4</v>
      </c>
      <c r="L28" s="6">
        <f>SUM(L7:L27)</f>
        <v>4</v>
      </c>
      <c r="M28" s="6">
        <f>SUM(M7:M27)</f>
        <v>4</v>
      </c>
      <c r="N28" s="6">
        <f>SUM(N7:N27)</f>
        <v>4</v>
      </c>
      <c r="O28" s="6">
        <f>SUM(O7:O27)</f>
        <v>4</v>
      </c>
      <c r="P28" s="6">
        <f>SUM(P7:P27)</f>
        <v>4</v>
      </c>
      <c r="Q28" s="6">
        <f>SUM(Q7:Q27)</f>
        <v>4</v>
      </c>
      <c r="R28" s="6">
        <f>SUM(R7:R27)</f>
        <v>4</v>
      </c>
      <c r="S28" s="6">
        <f>SUM(S7:S27)</f>
        <v>4</v>
      </c>
      <c r="T28" s="6">
        <f>SUM(T7:T27)</f>
        <v>4</v>
      </c>
      <c r="U28" s="6">
        <f>SUM(U7:U27)</f>
        <v>4</v>
      </c>
      <c r="V28" s="6">
        <f>SUM(V7:V27)</f>
        <v>4</v>
      </c>
    </row>
  </sheetData>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9.140625" defaultRowHeight="12.75"/>
  <sheetData>
    <row r="1" ht="12.75">
      <c r="A1" s="1" t="s">
        <v>536</v>
      </c>
    </row>
    <row r="5" spans="1:11" ht="12.75">
      <c r="A5" s="2" t="s">
        <v>417</v>
      </c>
      <c r="B5" s="2" t="s">
        <v>537</v>
      </c>
      <c r="C5" s="2" t="s">
        <v>538</v>
      </c>
      <c r="D5" s="2" t="s">
        <v>539</v>
      </c>
      <c r="E5" s="2" t="s">
        <v>540</v>
      </c>
      <c r="F5" s="2" t="s">
        <v>541</v>
      </c>
      <c r="G5" s="2" t="s">
        <v>542</v>
      </c>
      <c r="H5" s="2" t="s">
        <v>543</v>
      </c>
      <c r="I5" s="2" t="s">
        <v>544</v>
      </c>
      <c r="J5" s="2" t="s">
        <v>545</v>
      </c>
      <c r="K5" s="2" t="s">
        <v>422</v>
      </c>
    </row>
    <row r="6" spans="2:11" ht="12.75">
      <c r="B6" t="s">
        <v>546</v>
      </c>
      <c r="C6" t="s">
        <v>547</v>
      </c>
      <c r="D6" t="s">
        <v>547</v>
      </c>
      <c r="E6" t="s">
        <v>547</v>
      </c>
      <c r="F6" t="s">
        <v>547</v>
      </c>
      <c r="G6" t="s">
        <v>547</v>
      </c>
      <c r="H6" t="s">
        <v>547</v>
      </c>
      <c r="I6" t="s">
        <v>547</v>
      </c>
      <c r="J6" t="s">
        <v>547</v>
      </c>
      <c r="K6" t="s">
        <v>547</v>
      </c>
    </row>
    <row r="7" spans="1:11" ht="12.75">
      <c r="A7" t="s">
        <v>425</v>
      </c>
      <c r="B7" s="7">
        <v>2.22</v>
      </c>
      <c r="C7" s="3">
        <v>4890</v>
      </c>
      <c r="D7" s="3">
        <v>0</v>
      </c>
      <c r="E7" s="3">
        <v>0</v>
      </c>
      <c r="F7" s="3">
        <v>0</v>
      </c>
      <c r="G7" s="3">
        <v>0</v>
      </c>
      <c r="H7" s="3">
        <v>527</v>
      </c>
      <c r="I7" s="3">
        <v>0</v>
      </c>
      <c r="J7" s="3">
        <v>0</v>
      </c>
      <c r="K7" s="6">
        <f>(C7+D7+E7+F7+G7+H7+I7)-(J7)</f>
        <v>4</v>
      </c>
    </row>
    <row r="8" spans="1:11" ht="12.75">
      <c r="A8" t="s">
        <v>481</v>
      </c>
      <c r="B8" s="7">
        <v>5.47</v>
      </c>
      <c r="C8" s="3">
        <v>13747</v>
      </c>
      <c r="D8" s="3">
        <v>0</v>
      </c>
      <c r="E8" s="3">
        <v>0</v>
      </c>
      <c r="F8" s="3">
        <v>0</v>
      </c>
      <c r="G8" s="3">
        <v>0</v>
      </c>
      <c r="H8" s="3">
        <v>1360</v>
      </c>
      <c r="I8" s="3">
        <v>0</v>
      </c>
      <c r="J8" s="3">
        <v>0</v>
      </c>
      <c r="K8" s="6">
        <f>(I8+H8+G8+F8+E8+D8+C8)-(J8)</f>
        <v>4</v>
      </c>
    </row>
    <row r="9" spans="1:11" ht="12.75">
      <c r="A9" t="s">
        <v>426</v>
      </c>
      <c r="B9" s="7">
        <v>24</v>
      </c>
      <c r="C9" s="3">
        <v>56956</v>
      </c>
      <c r="D9" s="3">
        <v>0</v>
      </c>
      <c r="E9" s="3">
        <v>0</v>
      </c>
      <c r="F9" s="3">
        <v>0</v>
      </c>
      <c r="G9" s="3">
        <v>0</v>
      </c>
      <c r="H9" s="3">
        <v>6120</v>
      </c>
      <c r="I9" s="3">
        <v>1783</v>
      </c>
      <c r="J9" s="3">
        <v>0</v>
      </c>
      <c r="K9" s="6">
        <f>(I9+H9+G9+F9+E9+D9+C9)-(J9)</f>
        <v>4</v>
      </c>
    </row>
    <row r="10" spans="1:11" ht="12.75">
      <c r="A10" t="s">
        <v>427</v>
      </c>
      <c r="B10" s="7">
        <v>19.98</v>
      </c>
      <c r="C10" s="3">
        <v>46041</v>
      </c>
      <c r="D10" s="3">
        <v>0</v>
      </c>
      <c r="E10" s="3">
        <v>783</v>
      </c>
      <c r="F10" s="3">
        <v>0</v>
      </c>
      <c r="G10" s="3">
        <v>0</v>
      </c>
      <c r="H10" s="3">
        <v>4702</v>
      </c>
      <c r="I10" s="3">
        <v>0</v>
      </c>
      <c r="J10" s="3">
        <v>0</v>
      </c>
      <c r="K10" s="6">
        <f>(I10+H10+G10+F10+E10+D10+C10)-(J10)</f>
        <v>4</v>
      </c>
    </row>
    <row r="11" spans="1:11" ht="12.75">
      <c r="A11" t="s">
        <v>428</v>
      </c>
      <c r="B11" s="7">
        <v>20.03</v>
      </c>
      <c r="C11" s="3">
        <v>44195</v>
      </c>
      <c r="D11" s="3">
        <v>0</v>
      </c>
      <c r="E11" s="3">
        <v>0</v>
      </c>
      <c r="F11" s="3">
        <v>0</v>
      </c>
      <c r="G11" s="3">
        <v>0</v>
      </c>
      <c r="H11" s="3">
        <v>4073</v>
      </c>
      <c r="I11" s="3">
        <v>0</v>
      </c>
      <c r="J11" s="3">
        <v>0</v>
      </c>
      <c r="K11" s="6">
        <f>(I11+H11+G11+F11+E11+D11+C11)-(J11)</f>
        <v>4</v>
      </c>
    </row>
    <row r="12" spans="1:11" ht="12.75">
      <c r="A12" t="s">
        <v>429</v>
      </c>
      <c r="B12" s="7">
        <v>48</v>
      </c>
      <c r="C12" s="3">
        <v>97994</v>
      </c>
      <c r="D12" s="3">
        <v>0</v>
      </c>
      <c r="E12" s="3">
        <v>0</v>
      </c>
      <c r="F12" s="3">
        <v>0</v>
      </c>
      <c r="G12" s="3">
        <v>0</v>
      </c>
      <c r="H12" s="3">
        <v>8166</v>
      </c>
      <c r="I12" s="3">
        <v>486</v>
      </c>
      <c r="J12" s="3">
        <v>0</v>
      </c>
      <c r="K12" s="6">
        <f>(I12+H12+G12+F12+E12+D12+C12)-(J12)</f>
        <v>4</v>
      </c>
    </row>
    <row r="13" spans="1:11" ht="12.75">
      <c r="A13" t="s">
        <v>430</v>
      </c>
      <c r="B13" s="7">
        <v>36</v>
      </c>
      <c r="C13" s="3">
        <v>72149</v>
      </c>
      <c r="D13" s="3">
        <v>0</v>
      </c>
      <c r="E13" s="3">
        <v>0</v>
      </c>
      <c r="F13" s="3">
        <v>0</v>
      </c>
      <c r="G13" s="3">
        <v>0</v>
      </c>
      <c r="H13" s="3">
        <v>6012</v>
      </c>
      <c r="I13" s="3">
        <v>1229</v>
      </c>
      <c r="J13" s="3">
        <v>0</v>
      </c>
      <c r="K13" s="6">
        <f>(I13+H13+G13+F13+E13+D13+C13)-(J13)</f>
        <v>4</v>
      </c>
    </row>
    <row r="14" spans="1:11" ht="12.75">
      <c r="A14" t="s">
        <v>431</v>
      </c>
      <c r="B14" s="7">
        <v>22.32</v>
      </c>
      <c r="C14" s="3">
        <v>44029</v>
      </c>
      <c r="D14" s="3">
        <v>0</v>
      </c>
      <c r="E14" s="3">
        <v>0</v>
      </c>
      <c r="F14" s="3">
        <v>0</v>
      </c>
      <c r="G14" s="3">
        <v>0</v>
      </c>
      <c r="H14" s="3">
        <v>3669</v>
      </c>
      <c r="I14" s="3">
        <v>0</v>
      </c>
      <c r="J14" s="3">
        <v>0</v>
      </c>
      <c r="K14" s="6">
        <f>(I14+H14+G14+F14+E14+D14+C14)-(J14)</f>
        <v>4</v>
      </c>
    </row>
    <row r="15" spans="1:11" ht="12.75">
      <c r="A15" t="s">
        <v>432</v>
      </c>
      <c r="B15" s="7">
        <v>50.63</v>
      </c>
      <c r="C15" s="3">
        <v>97825</v>
      </c>
      <c r="D15" s="3">
        <v>0</v>
      </c>
      <c r="E15" s="3">
        <v>0</v>
      </c>
      <c r="F15" s="3">
        <v>0</v>
      </c>
      <c r="G15" s="3">
        <v>0</v>
      </c>
      <c r="H15" s="3">
        <v>8211</v>
      </c>
      <c r="I15" s="3">
        <v>0</v>
      </c>
      <c r="J15" s="3">
        <v>0</v>
      </c>
      <c r="K15" s="6">
        <f>(I15+H15+G15+F15+E15+D15+C15)-(J15)</f>
        <v>4</v>
      </c>
    </row>
    <row r="16" spans="1:11" ht="12.75">
      <c r="A16" t="s">
        <v>433</v>
      </c>
      <c r="B16" s="7">
        <v>23.63</v>
      </c>
      <c r="C16" s="3">
        <v>44009</v>
      </c>
      <c r="D16" s="3">
        <v>0</v>
      </c>
      <c r="E16" s="3">
        <v>69</v>
      </c>
      <c r="F16" s="3">
        <v>0</v>
      </c>
      <c r="G16" s="3">
        <v>0</v>
      </c>
      <c r="H16" s="3">
        <v>3739</v>
      </c>
      <c r="I16" s="3">
        <v>787</v>
      </c>
      <c r="J16" s="3">
        <v>0</v>
      </c>
      <c r="K16" s="6">
        <f>(I16+H16+G16+F16+E16+D16+C16)-(J16)</f>
        <v>4</v>
      </c>
    </row>
    <row r="17" spans="1:11" ht="12.75">
      <c r="A17" t="s">
        <v>434</v>
      </c>
      <c r="B17" s="7">
        <v>12</v>
      </c>
      <c r="C17" s="3">
        <v>21982</v>
      </c>
      <c r="D17" s="3">
        <v>0</v>
      </c>
      <c r="E17" s="3">
        <v>0</v>
      </c>
      <c r="F17" s="3">
        <v>0</v>
      </c>
      <c r="G17" s="3">
        <v>0</v>
      </c>
      <c r="H17" s="3">
        <v>1836</v>
      </c>
      <c r="I17" s="3">
        <v>394</v>
      </c>
      <c r="J17" s="3">
        <v>0</v>
      </c>
      <c r="K17" s="6">
        <f>(I17+H17+G17+F17+E17+D17+C17)-(J17)</f>
        <v>4</v>
      </c>
    </row>
    <row r="18" spans="1:11" ht="12.75">
      <c r="A18" t="s">
        <v>435</v>
      </c>
      <c r="B18" s="7">
        <v>12</v>
      </c>
      <c r="C18" s="3">
        <v>21238</v>
      </c>
      <c r="D18" s="3">
        <v>0</v>
      </c>
      <c r="E18" s="3">
        <v>0</v>
      </c>
      <c r="F18" s="3">
        <v>0</v>
      </c>
      <c r="G18" s="3">
        <v>0</v>
      </c>
      <c r="H18" s="3">
        <v>1770</v>
      </c>
      <c r="I18" s="3">
        <v>331</v>
      </c>
      <c r="J18" s="3">
        <v>0</v>
      </c>
      <c r="K18" s="6">
        <f>(I18+H18+G18+F18+E18+D18+C18)-(J18)</f>
        <v>4</v>
      </c>
    </row>
    <row r="19" spans="1:11" ht="12.75">
      <c r="A19" t="s">
        <v>436</v>
      </c>
      <c r="B19" s="7">
        <v>12</v>
      </c>
      <c r="C19" s="3">
        <v>20529</v>
      </c>
      <c r="D19" s="3">
        <v>0</v>
      </c>
      <c r="E19" s="3">
        <v>0</v>
      </c>
      <c r="F19" s="3">
        <v>0</v>
      </c>
      <c r="G19" s="3">
        <v>0</v>
      </c>
      <c r="H19" s="3">
        <v>1711</v>
      </c>
      <c r="I19" s="3">
        <v>0</v>
      </c>
      <c r="J19" s="3">
        <v>0</v>
      </c>
      <c r="K19" s="6">
        <f>(I19+H19+G19+F19+E19+D19+C19)-(J19)</f>
        <v>4</v>
      </c>
    </row>
    <row r="20" spans="1:11" ht="12.75">
      <c r="A20" t="s">
        <v>437</v>
      </c>
      <c r="B20" s="7">
        <v>24</v>
      </c>
      <c r="C20" s="3">
        <v>39280</v>
      </c>
      <c r="D20" s="3">
        <v>0</v>
      </c>
      <c r="E20" s="3">
        <v>0</v>
      </c>
      <c r="F20" s="3">
        <v>0</v>
      </c>
      <c r="G20" s="3">
        <v>0</v>
      </c>
      <c r="H20" s="3">
        <v>3273</v>
      </c>
      <c r="I20" s="3">
        <v>0</v>
      </c>
      <c r="J20" s="3">
        <v>0</v>
      </c>
      <c r="K20" s="6">
        <f>(I20+H20+G20+F20+E20+D20+C20)-(J20)</f>
        <v>4</v>
      </c>
    </row>
    <row r="21" spans="1:11" ht="12.75">
      <c r="A21" t="s">
        <v>482</v>
      </c>
      <c r="B21" s="7">
        <v>10</v>
      </c>
      <c r="C21" s="3">
        <v>16126</v>
      </c>
      <c r="D21" s="3">
        <v>0</v>
      </c>
      <c r="E21" s="3">
        <v>0</v>
      </c>
      <c r="F21" s="3">
        <v>0</v>
      </c>
      <c r="G21" s="3">
        <v>0</v>
      </c>
      <c r="H21" s="3">
        <v>1344</v>
      </c>
      <c r="I21" s="3">
        <v>0</v>
      </c>
      <c r="J21" s="3">
        <v>0</v>
      </c>
      <c r="K21" s="6">
        <f>(I21+H21+G21+F21+E21+D21+C21)-(J21)</f>
        <v>4</v>
      </c>
    </row>
    <row r="22" spans="1:11" ht="12.75">
      <c r="A22" t="s">
        <v>438</v>
      </c>
      <c r="B22" s="7">
        <v>6.67</v>
      </c>
      <c r="C22" s="3">
        <v>10787</v>
      </c>
      <c r="D22" s="3">
        <v>0</v>
      </c>
      <c r="E22" s="3">
        <v>0</v>
      </c>
      <c r="F22" s="3">
        <v>0</v>
      </c>
      <c r="G22" s="3">
        <v>0</v>
      </c>
      <c r="H22" s="3">
        <v>899</v>
      </c>
      <c r="I22" s="3">
        <v>184</v>
      </c>
      <c r="J22" s="3">
        <v>0</v>
      </c>
      <c r="K22" s="6">
        <f>(I22+H22+G22+F22+E22+D22+C22)-(J22)</f>
        <v>4</v>
      </c>
    </row>
    <row r="23" spans="1:11" ht="12.75">
      <c r="A23" t="s">
        <v>439</v>
      </c>
      <c r="B23" s="7">
        <v>12</v>
      </c>
      <c r="C23" s="3">
        <v>27655</v>
      </c>
      <c r="D23" s="3">
        <v>0</v>
      </c>
      <c r="E23" s="3">
        <v>0</v>
      </c>
      <c r="F23" s="3">
        <v>0</v>
      </c>
      <c r="G23" s="3">
        <v>0</v>
      </c>
      <c r="H23" s="3">
        <v>3046</v>
      </c>
      <c r="I23" s="3">
        <v>0</v>
      </c>
      <c r="J23" s="3">
        <v>0</v>
      </c>
      <c r="K23" s="6">
        <f>(I23+H23+G23+F23+E23+D23+C23)-(J23)</f>
        <v>4</v>
      </c>
    </row>
    <row r="24" spans="1:11" ht="12.75">
      <c r="A24" t="s">
        <v>440</v>
      </c>
      <c r="B24" s="7">
        <v>12</v>
      </c>
      <c r="C24" s="3">
        <v>25008</v>
      </c>
      <c r="D24" s="3">
        <v>0</v>
      </c>
      <c r="E24" s="3">
        <v>403</v>
      </c>
      <c r="F24" s="3">
        <v>0</v>
      </c>
      <c r="G24" s="3">
        <v>0</v>
      </c>
      <c r="H24" s="3">
        <v>2118</v>
      </c>
      <c r="I24" s="3">
        <v>0</v>
      </c>
      <c r="J24" s="3">
        <v>0</v>
      </c>
      <c r="K24" s="6">
        <f>(I24+H24+G24+F24+E24+D24+C24)-(J24)</f>
        <v>4</v>
      </c>
    </row>
    <row r="25" spans="1:11" ht="12.75">
      <c r="A25" t="s">
        <v>441</v>
      </c>
      <c r="B25" s="7">
        <v>12</v>
      </c>
      <c r="C25" s="3">
        <v>24050</v>
      </c>
      <c r="D25" s="3">
        <v>0</v>
      </c>
      <c r="E25" s="3">
        <v>0</v>
      </c>
      <c r="F25" s="3">
        <v>0</v>
      </c>
      <c r="G25" s="3">
        <v>0</v>
      </c>
      <c r="H25" s="3">
        <v>2004</v>
      </c>
      <c r="I25" s="3">
        <v>0</v>
      </c>
      <c r="J25" s="3">
        <v>0</v>
      </c>
      <c r="K25" s="6">
        <f>(I25+H25+G25+F25+E25+D25+C25)-(J25)</f>
        <v>4</v>
      </c>
    </row>
    <row r="26" spans="1:11" ht="12.75">
      <c r="A26" t="s">
        <v>442</v>
      </c>
      <c r="B26" s="7">
        <v>12</v>
      </c>
      <c r="C26" s="3">
        <v>23672</v>
      </c>
      <c r="D26" s="3">
        <v>0</v>
      </c>
      <c r="E26" s="3">
        <v>0</v>
      </c>
      <c r="F26" s="3">
        <v>0</v>
      </c>
      <c r="G26" s="3">
        <v>0</v>
      </c>
      <c r="H26" s="3">
        <v>1973</v>
      </c>
      <c r="I26" s="3">
        <v>144</v>
      </c>
      <c r="J26" s="3">
        <v>0</v>
      </c>
      <c r="K26" s="6">
        <f>(I26+H26+G26+F26+E26+D26+C26)-(J26)</f>
        <v>4</v>
      </c>
    </row>
    <row r="27" spans="1:11" ht="12.75">
      <c r="A27" t="s">
        <v>443</v>
      </c>
      <c r="B27" s="7">
        <v>12</v>
      </c>
      <c r="C27" s="3">
        <v>23186</v>
      </c>
      <c r="D27" s="3">
        <v>0</v>
      </c>
      <c r="E27" s="3">
        <v>0</v>
      </c>
      <c r="F27" s="3">
        <v>0</v>
      </c>
      <c r="G27" s="3">
        <v>0</v>
      </c>
      <c r="H27" s="3">
        <v>1932</v>
      </c>
      <c r="I27" s="3">
        <v>0</v>
      </c>
      <c r="J27" s="3">
        <v>0</v>
      </c>
      <c r="K27" s="6">
        <f>(I27+H27+G27+F27+E27+D27+C27)-(J27)</f>
        <v>4</v>
      </c>
    </row>
    <row r="28" spans="1:11" ht="12.75">
      <c r="A28" s="2" t="s">
        <v>422</v>
      </c>
      <c r="B28" s="8">
        <f>SUM(B7:B27)</f>
        <v>4</v>
      </c>
      <c r="C28" s="6">
        <f>SUM(C7:C27)</f>
        <v>4</v>
      </c>
      <c r="D28" s="6">
        <f>SUM(D7:D27)</f>
        <v>4</v>
      </c>
      <c r="E28" s="6">
        <f>SUM(E7:E27)</f>
        <v>4</v>
      </c>
      <c r="F28" s="6">
        <f>SUM(F7:F27)</f>
        <v>4</v>
      </c>
      <c r="G28" s="6">
        <f>SUM(G7:G27)</f>
        <v>4</v>
      </c>
      <c r="H28" s="6">
        <f>SUM(H7:H27)</f>
        <v>4</v>
      </c>
      <c r="I28" s="6">
        <f>SUM(I7:I27)</f>
        <v>4</v>
      </c>
      <c r="J28" s="6">
        <f>SUM(J7:J27)</f>
        <v>4</v>
      </c>
      <c r="K28" s="6">
        <f>SUM(K7:K27)</f>
        <v>4</v>
      </c>
    </row>
  </sheetData>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M77"/>
  <sheetViews>
    <sheetView workbookViewId="0" topLeftCell="A1">
      <selection activeCell="A1" sqref="A1"/>
    </sheetView>
  </sheetViews>
  <sheetFormatPr defaultColWidth="9.140625" defaultRowHeight="12.75"/>
  <sheetData>
    <row r="1" ht="12.75">
      <c r="A1" s="1" t="s">
        <v>548</v>
      </c>
    </row>
    <row r="5" ht="12.75">
      <c r="A5" s="2" t="s">
        <v>549</v>
      </c>
    </row>
    <row r="6" spans="1:10" ht="12.75">
      <c r="A6" s="2" t="s">
        <v>417</v>
      </c>
      <c r="B6" s="2" t="s">
        <v>550</v>
      </c>
      <c r="C6" s="2" t="s">
        <v>551</v>
      </c>
      <c r="D6" s="2" t="s">
        <v>552</v>
      </c>
      <c r="E6" s="2" t="s">
        <v>553</v>
      </c>
      <c r="F6" s="2" t="s">
        <v>554</v>
      </c>
      <c r="G6" s="2" t="s">
        <v>555</v>
      </c>
      <c r="H6" s="2" t="s">
        <v>556</v>
      </c>
      <c r="I6" s="2" t="s">
        <v>557</v>
      </c>
      <c r="J6" s="2" t="s">
        <v>558</v>
      </c>
    </row>
    <row r="7" spans="1:10" ht="12.75">
      <c r="A7" s="2" t="s">
        <v>425</v>
      </c>
      <c r="B7">
        <v>34</v>
      </c>
      <c r="C7">
        <v>0</v>
      </c>
      <c r="D7">
        <v>0</v>
      </c>
      <c r="E7">
        <v>1516</v>
      </c>
      <c r="F7">
        <v>0</v>
      </c>
      <c r="G7">
        <v>188</v>
      </c>
      <c r="H7">
        <v>0</v>
      </c>
      <c r="I7">
        <v>1310</v>
      </c>
      <c r="J7">
        <v>0</v>
      </c>
    </row>
    <row r="8" spans="1:10" ht="12.75">
      <c r="A8" s="2" t="s">
        <v>481</v>
      </c>
      <c r="B8">
        <v>96</v>
      </c>
      <c r="C8">
        <v>0</v>
      </c>
      <c r="D8">
        <v>0</v>
      </c>
      <c r="E8">
        <v>4104</v>
      </c>
      <c r="F8">
        <v>0</v>
      </c>
      <c r="G8">
        <v>467</v>
      </c>
      <c r="H8">
        <v>0</v>
      </c>
      <c r="I8">
        <v>0</v>
      </c>
      <c r="J8">
        <v>0</v>
      </c>
    </row>
    <row r="9" spans="1:10" ht="12.75">
      <c r="A9" s="2" t="s">
        <v>426</v>
      </c>
      <c r="B9">
        <v>399</v>
      </c>
      <c r="C9">
        <v>0</v>
      </c>
      <c r="D9">
        <v>0</v>
      </c>
      <c r="E9">
        <v>16301</v>
      </c>
      <c r="F9">
        <v>3409</v>
      </c>
      <c r="G9">
        <v>2036</v>
      </c>
      <c r="H9">
        <v>0</v>
      </c>
      <c r="I9">
        <v>0</v>
      </c>
      <c r="J9">
        <v>0</v>
      </c>
    </row>
    <row r="10" spans="1:10" ht="12.75">
      <c r="A10" s="2" t="s">
        <v>427</v>
      </c>
      <c r="B10">
        <v>322</v>
      </c>
      <c r="C10">
        <v>0</v>
      </c>
      <c r="D10">
        <v>0</v>
      </c>
      <c r="E10">
        <v>9554</v>
      </c>
      <c r="F10">
        <v>3529</v>
      </c>
      <c r="G10">
        <v>1694</v>
      </c>
      <c r="H10">
        <v>0</v>
      </c>
      <c r="I10">
        <v>0</v>
      </c>
      <c r="J10">
        <v>0</v>
      </c>
    </row>
    <row r="11" spans="1:10" ht="12.75">
      <c r="A11" s="2" t="s">
        <v>428</v>
      </c>
      <c r="B11">
        <v>309</v>
      </c>
      <c r="C11">
        <v>0</v>
      </c>
      <c r="D11">
        <v>0</v>
      </c>
      <c r="E11">
        <v>5051</v>
      </c>
      <c r="F11">
        <v>2034</v>
      </c>
      <c r="G11">
        <v>1697</v>
      </c>
      <c r="H11">
        <v>0</v>
      </c>
      <c r="I11">
        <v>0</v>
      </c>
      <c r="J11">
        <v>0</v>
      </c>
    </row>
    <row r="12" spans="1:10" ht="12.75">
      <c r="A12" s="2" t="s">
        <v>429</v>
      </c>
      <c r="B12">
        <v>686</v>
      </c>
      <c r="C12">
        <v>0</v>
      </c>
      <c r="D12">
        <v>0</v>
      </c>
      <c r="E12">
        <v>0</v>
      </c>
      <c r="F12">
        <v>0</v>
      </c>
      <c r="G12">
        <v>3650</v>
      </c>
      <c r="H12">
        <v>0</v>
      </c>
      <c r="I12">
        <v>0</v>
      </c>
      <c r="J12">
        <v>0</v>
      </c>
    </row>
    <row r="13" spans="1:10" ht="12.75">
      <c r="A13" s="2" t="s">
        <v>430</v>
      </c>
      <c r="B13">
        <v>505</v>
      </c>
      <c r="C13">
        <v>0</v>
      </c>
      <c r="D13">
        <v>0</v>
      </c>
      <c r="E13">
        <v>0</v>
      </c>
      <c r="F13">
        <v>0</v>
      </c>
      <c r="G13">
        <v>2724</v>
      </c>
      <c r="H13">
        <v>0</v>
      </c>
      <c r="I13">
        <v>0</v>
      </c>
      <c r="J13">
        <v>0</v>
      </c>
    </row>
    <row r="14" spans="1:10" ht="12.75">
      <c r="A14" s="2" t="s">
        <v>431</v>
      </c>
      <c r="B14">
        <v>308</v>
      </c>
      <c r="C14">
        <v>0</v>
      </c>
      <c r="D14">
        <v>0</v>
      </c>
      <c r="E14">
        <v>0</v>
      </c>
      <c r="F14">
        <v>0</v>
      </c>
      <c r="G14">
        <v>1689</v>
      </c>
      <c r="H14">
        <v>0</v>
      </c>
      <c r="I14">
        <v>0</v>
      </c>
      <c r="J14">
        <v>0</v>
      </c>
    </row>
    <row r="15" spans="1:10" ht="12.75">
      <c r="A15" s="2" t="s">
        <v>432</v>
      </c>
      <c r="B15">
        <v>685</v>
      </c>
      <c r="C15">
        <v>0</v>
      </c>
      <c r="D15">
        <v>0</v>
      </c>
      <c r="E15">
        <v>0</v>
      </c>
      <c r="F15">
        <v>0</v>
      </c>
      <c r="G15">
        <v>3829</v>
      </c>
      <c r="H15">
        <v>0</v>
      </c>
      <c r="I15">
        <v>0</v>
      </c>
      <c r="J15">
        <v>0</v>
      </c>
    </row>
    <row r="16" spans="1:10" ht="12.75">
      <c r="A16" s="2" t="s">
        <v>433</v>
      </c>
      <c r="B16">
        <v>308</v>
      </c>
      <c r="C16">
        <v>0</v>
      </c>
      <c r="D16">
        <v>0</v>
      </c>
      <c r="E16">
        <v>0</v>
      </c>
      <c r="F16">
        <v>0</v>
      </c>
      <c r="G16">
        <v>1570</v>
      </c>
      <c r="H16">
        <v>0</v>
      </c>
      <c r="I16">
        <v>109</v>
      </c>
      <c r="J16">
        <v>0</v>
      </c>
    </row>
    <row r="17" spans="1:10" ht="12.75">
      <c r="A17" s="2" t="s">
        <v>434</v>
      </c>
      <c r="B17">
        <v>154</v>
      </c>
      <c r="C17">
        <v>0</v>
      </c>
      <c r="D17">
        <v>0</v>
      </c>
      <c r="E17">
        <v>0</v>
      </c>
      <c r="F17">
        <v>0</v>
      </c>
      <c r="G17">
        <v>797</v>
      </c>
      <c r="H17">
        <v>0</v>
      </c>
      <c r="I17">
        <v>55</v>
      </c>
      <c r="J17">
        <v>0</v>
      </c>
    </row>
    <row r="18" spans="1:10" ht="12.75">
      <c r="A18" s="2" t="s">
        <v>435</v>
      </c>
      <c r="B18">
        <v>149</v>
      </c>
      <c r="C18">
        <v>0</v>
      </c>
      <c r="D18">
        <v>0</v>
      </c>
      <c r="E18">
        <v>0</v>
      </c>
      <c r="F18">
        <v>0</v>
      </c>
      <c r="G18">
        <v>794</v>
      </c>
      <c r="H18">
        <v>0</v>
      </c>
      <c r="I18">
        <v>0</v>
      </c>
      <c r="J18">
        <v>0</v>
      </c>
    </row>
    <row r="19" spans="1:10" ht="12.75">
      <c r="A19" s="2" t="s">
        <v>436</v>
      </c>
      <c r="B19">
        <v>144</v>
      </c>
      <c r="C19">
        <v>0</v>
      </c>
      <c r="D19">
        <v>0</v>
      </c>
      <c r="E19">
        <v>0</v>
      </c>
      <c r="F19">
        <v>0</v>
      </c>
      <c r="G19">
        <v>794</v>
      </c>
      <c r="H19">
        <v>0</v>
      </c>
      <c r="I19">
        <v>0</v>
      </c>
      <c r="J19">
        <v>0</v>
      </c>
    </row>
    <row r="20" spans="1:10" ht="12.75">
      <c r="A20" s="2" t="s">
        <v>437</v>
      </c>
      <c r="B20">
        <v>275</v>
      </c>
      <c r="C20">
        <v>0</v>
      </c>
      <c r="D20">
        <v>0</v>
      </c>
      <c r="E20">
        <v>0</v>
      </c>
      <c r="F20">
        <v>0</v>
      </c>
      <c r="G20">
        <v>1585</v>
      </c>
      <c r="H20">
        <v>0</v>
      </c>
      <c r="I20">
        <v>0</v>
      </c>
      <c r="J20">
        <v>0</v>
      </c>
    </row>
    <row r="21" spans="1:10" ht="12.75">
      <c r="A21" s="2" t="s">
        <v>482</v>
      </c>
      <c r="B21">
        <v>113</v>
      </c>
      <c r="C21">
        <v>0</v>
      </c>
      <c r="D21">
        <v>0</v>
      </c>
      <c r="E21">
        <v>0</v>
      </c>
      <c r="F21">
        <v>0</v>
      </c>
      <c r="G21">
        <v>660</v>
      </c>
      <c r="H21">
        <v>0</v>
      </c>
      <c r="I21">
        <v>0</v>
      </c>
      <c r="J21">
        <v>0</v>
      </c>
    </row>
    <row r="22" spans="1:10" ht="12.75">
      <c r="A22" s="2" t="s">
        <v>438</v>
      </c>
      <c r="B22">
        <v>75</v>
      </c>
      <c r="C22">
        <v>0</v>
      </c>
      <c r="D22">
        <v>0</v>
      </c>
      <c r="E22">
        <v>0</v>
      </c>
      <c r="F22">
        <v>0</v>
      </c>
      <c r="G22">
        <v>383</v>
      </c>
      <c r="H22">
        <v>0</v>
      </c>
      <c r="I22">
        <v>0</v>
      </c>
      <c r="J22">
        <v>0</v>
      </c>
    </row>
    <row r="23" spans="1:10" ht="12.75">
      <c r="A23" s="2" t="s">
        <v>439</v>
      </c>
      <c r="B23">
        <v>194</v>
      </c>
      <c r="C23">
        <v>1130</v>
      </c>
      <c r="D23">
        <v>0</v>
      </c>
      <c r="E23">
        <v>8898</v>
      </c>
      <c r="F23">
        <v>0</v>
      </c>
      <c r="G23">
        <v>1017</v>
      </c>
      <c r="H23">
        <v>0</v>
      </c>
      <c r="I23">
        <v>0</v>
      </c>
      <c r="J23">
        <v>0</v>
      </c>
    </row>
    <row r="24" spans="1:10" ht="12.75">
      <c r="A24" s="2" t="s">
        <v>440</v>
      </c>
      <c r="B24">
        <v>175</v>
      </c>
      <c r="C24">
        <v>1117</v>
      </c>
      <c r="D24">
        <v>0</v>
      </c>
      <c r="E24">
        <v>0</v>
      </c>
      <c r="F24">
        <v>0</v>
      </c>
      <c r="G24">
        <v>913</v>
      </c>
      <c r="H24">
        <v>0</v>
      </c>
      <c r="I24">
        <v>0</v>
      </c>
      <c r="J24">
        <v>0</v>
      </c>
    </row>
    <row r="25" spans="1:10" ht="12.75">
      <c r="A25" s="2" t="s">
        <v>441</v>
      </c>
      <c r="B25">
        <v>168</v>
      </c>
      <c r="C25">
        <v>1105</v>
      </c>
      <c r="D25">
        <v>0</v>
      </c>
      <c r="E25">
        <v>0</v>
      </c>
      <c r="F25">
        <v>0</v>
      </c>
      <c r="G25">
        <v>908</v>
      </c>
      <c r="H25">
        <v>0</v>
      </c>
      <c r="I25">
        <v>0</v>
      </c>
      <c r="J25">
        <v>0</v>
      </c>
    </row>
    <row r="26" spans="1:10" ht="12.75">
      <c r="A26" s="2" t="s">
        <v>442</v>
      </c>
      <c r="B26">
        <v>166</v>
      </c>
      <c r="C26">
        <v>1114</v>
      </c>
      <c r="D26">
        <v>0</v>
      </c>
      <c r="E26">
        <v>0</v>
      </c>
      <c r="F26">
        <v>0</v>
      </c>
      <c r="G26">
        <v>908</v>
      </c>
      <c r="H26">
        <v>0</v>
      </c>
      <c r="I26">
        <v>0</v>
      </c>
      <c r="J26">
        <v>0</v>
      </c>
    </row>
    <row r="27" spans="1:10" ht="12.75">
      <c r="A27" s="2" t="s">
        <v>443</v>
      </c>
      <c r="B27">
        <v>162</v>
      </c>
      <c r="C27">
        <v>0</v>
      </c>
      <c r="D27">
        <v>0</v>
      </c>
      <c r="E27">
        <v>0</v>
      </c>
      <c r="F27">
        <v>0</v>
      </c>
      <c r="G27">
        <v>908</v>
      </c>
      <c r="H27">
        <v>0</v>
      </c>
      <c r="I27">
        <v>0</v>
      </c>
      <c r="J27">
        <v>0</v>
      </c>
    </row>
    <row r="28" spans="1:10" ht="12.75">
      <c r="A28" s="2" t="s">
        <v>152</v>
      </c>
      <c r="B28" s="2">
        <f>SUM(B7:B27)</f>
        <v>4</v>
      </c>
      <c r="C28" s="2">
        <f>SUM(C7:C27)</f>
        <v>4</v>
      </c>
      <c r="D28" s="2">
        <f>SUM(D7:D27)</f>
        <v>4</v>
      </c>
      <c r="E28" s="2">
        <f>SUM(E7:E27)</f>
        <v>4</v>
      </c>
      <c r="F28" s="2">
        <f>SUM(F7:F27)</f>
        <v>4</v>
      </c>
      <c r="G28" s="2">
        <f>SUM(G7:G27)</f>
        <v>4</v>
      </c>
      <c r="H28" s="2">
        <f>SUM(H7:H27)</f>
        <v>4</v>
      </c>
      <c r="I28" s="2">
        <f>SUM(I7:I27)</f>
        <v>4</v>
      </c>
      <c r="J28" s="2">
        <f>SUM(J7:J27)</f>
        <v>4</v>
      </c>
    </row>
    <row r="30" ht="12.75">
      <c r="A30" s="2" t="s">
        <v>559</v>
      </c>
    </row>
    <row r="31" spans="1:13" ht="12.75">
      <c r="A31" s="2" t="s">
        <v>417</v>
      </c>
      <c r="B31" s="2" t="s">
        <v>560</v>
      </c>
      <c r="C31" s="2" t="s">
        <v>561</v>
      </c>
      <c r="D31" s="2" t="s">
        <v>562</v>
      </c>
      <c r="E31" s="2" t="s">
        <v>563</v>
      </c>
      <c r="F31" s="2" t="s">
        <v>564</v>
      </c>
      <c r="G31" s="2" t="s">
        <v>565</v>
      </c>
      <c r="H31" s="2" t="s">
        <v>566</v>
      </c>
      <c r="I31" s="2" t="s">
        <v>567</v>
      </c>
      <c r="J31" s="2" t="s">
        <v>568</v>
      </c>
      <c r="K31" s="2" t="s">
        <v>569</v>
      </c>
      <c r="L31" s="2" t="s">
        <v>570</v>
      </c>
      <c r="M31" s="2" t="s">
        <v>571</v>
      </c>
    </row>
    <row r="32" spans="1:13" ht="12.75">
      <c r="A32" s="2" t="s">
        <v>462</v>
      </c>
      <c r="B32">
        <v>0</v>
      </c>
      <c r="C32">
        <v>0</v>
      </c>
      <c r="D32">
        <v>0</v>
      </c>
      <c r="E32">
        <v>0</v>
      </c>
      <c r="F32">
        <v>0</v>
      </c>
      <c r="G32">
        <v>0</v>
      </c>
      <c r="H32">
        <v>9602</v>
      </c>
      <c r="I32">
        <v>0</v>
      </c>
      <c r="J32">
        <v>0</v>
      </c>
      <c r="K32">
        <v>0</v>
      </c>
      <c r="L32">
        <v>0</v>
      </c>
      <c r="M32">
        <v>0</v>
      </c>
    </row>
    <row r="33" spans="1:13" ht="12.75">
      <c r="A33" s="2" t="s">
        <v>426</v>
      </c>
      <c r="B33">
        <v>0</v>
      </c>
      <c r="C33">
        <v>189</v>
      </c>
      <c r="D33">
        <v>0</v>
      </c>
      <c r="E33">
        <v>598</v>
      </c>
      <c r="F33">
        <v>982</v>
      </c>
      <c r="G33">
        <v>418</v>
      </c>
      <c r="H33">
        <v>0</v>
      </c>
      <c r="I33">
        <v>0</v>
      </c>
      <c r="J33">
        <v>0</v>
      </c>
      <c r="K33">
        <v>12</v>
      </c>
      <c r="L33">
        <v>0</v>
      </c>
      <c r="M33">
        <v>0</v>
      </c>
    </row>
    <row r="34" spans="1:13" ht="12.75">
      <c r="A34" s="2" t="s">
        <v>427</v>
      </c>
      <c r="B34">
        <v>0</v>
      </c>
      <c r="C34">
        <v>0</v>
      </c>
      <c r="D34">
        <v>0</v>
      </c>
      <c r="E34">
        <v>0</v>
      </c>
      <c r="F34">
        <v>936</v>
      </c>
      <c r="G34">
        <v>6377</v>
      </c>
      <c r="H34">
        <v>0</v>
      </c>
      <c r="I34">
        <v>0</v>
      </c>
      <c r="J34">
        <v>0</v>
      </c>
      <c r="K34">
        <v>0</v>
      </c>
      <c r="L34">
        <v>0</v>
      </c>
      <c r="M34">
        <v>0</v>
      </c>
    </row>
    <row r="35" spans="1:13" ht="12.75">
      <c r="A35" s="2" t="s">
        <v>428</v>
      </c>
      <c r="B35">
        <v>0</v>
      </c>
      <c r="C35">
        <v>86</v>
      </c>
      <c r="D35">
        <v>0</v>
      </c>
      <c r="E35">
        <v>0</v>
      </c>
      <c r="F35">
        <v>0</v>
      </c>
      <c r="G35">
        <v>7798</v>
      </c>
      <c r="H35">
        <v>0</v>
      </c>
      <c r="I35">
        <v>0</v>
      </c>
      <c r="J35">
        <v>0</v>
      </c>
      <c r="K35">
        <v>0</v>
      </c>
      <c r="L35">
        <v>0</v>
      </c>
      <c r="M35">
        <v>0</v>
      </c>
    </row>
    <row r="36" spans="1:13" ht="12.75">
      <c r="A36" s="2" t="s">
        <v>429</v>
      </c>
      <c r="B36">
        <v>0</v>
      </c>
      <c r="C36">
        <v>35</v>
      </c>
      <c r="D36">
        <v>0</v>
      </c>
      <c r="E36">
        <v>1000</v>
      </c>
      <c r="F36">
        <v>3788</v>
      </c>
      <c r="G36">
        <v>3335</v>
      </c>
      <c r="H36">
        <v>0</v>
      </c>
      <c r="I36">
        <v>0</v>
      </c>
      <c r="J36">
        <v>0</v>
      </c>
      <c r="K36">
        <v>8</v>
      </c>
      <c r="L36">
        <v>0</v>
      </c>
      <c r="M36">
        <v>277</v>
      </c>
    </row>
    <row r="37" spans="1:13" ht="12.75">
      <c r="A37" s="2" t="s">
        <v>430</v>
      </c>
      <c r="B37">
        <v>0</v>
      </c>
      <c r="C37">
        <v>206</v>
      </c>
      <c r="D37">
        <v>0</v>
      </c>
      <c r="E37">
        <v>1300</v>
      </c>
      <c r="F37">
        <v>3453</v>
      </c>
      <c r="G37">
        <v>1211</v>
      </c>
      <c r="H37">
        <v>0</v>
      </c>
      <c r="I37">
        <v>0</v>
      </c>
      <c r="J37">
        <v>0</v>
      </c>
      <c r="K37">
        <v>9</v>
      </c>
      <c r="L37">
        <v>0</v>
      </c>
      <c r="M37">
        <v>1048</v>
      </c>
    </row>
    <row r="38" spans="1:13" ht="12.75">
      <c r="A38" s="2" t="s">
        <v>431</v>
      </c>
      <c r="B38">
        <v>0</v>
      </c>
      <c r="C38">
        <v>651</v>
      </c>
      <c r="D38">
        <v>0</v>
      </c>
      <c r="E38">
        <v>1000</v>
      </c>
      <c r="F38">
        <v>1250</v>
      </c>
      <c r="G38">
        <v>244</v>
      </c>
      <c r="H38">
        <v>0</v>
      </c>
      <c r="I38">
        <v>0</v>
      </c>
      <c r="J38">
        <v>0</v>
      </c>
      <c r="K38">
        <v>0</v>
      </c>
      <c r="L38">
        <v>0</v>
      </c>
      <c r="M38">
        <v>874</v>
      </c>
    </row>
    <row r="39" spans="1:13" ht="12.75">
      <c r="A39" s="2" t="s">
        <v>432</v>
      </c>
      <c r="B39">
        <v>0</v>
      </c>
      <c r="C39">
        <v>0</v>
      </c>
      <c r="D39">
        <v>0</v>
      </c>
      <c r="E39">
        <v>112</v>
      </c>
      <c r="F39">
        <v>1243</v>
      </c>
      <c r="G39">
        <v>0</v>
      </c>
      <c r="H39">
        <v>0</v>
      </c>
      <c r="I39">
        <v>0</v>
      </c>
      <c r="J39">
        <v>0</v>
      </c>
      <c r="K39">
        <v>0</v>
      </c>
      <c r="L39">
        <v>0</v>
      </c>
      <c r="M39">
        <v>352</v>
      </c>
    </row>
    <row r="40" spans="1:13" ht="12.75">
      <c r="A40" s="2" t="s">
        <v>433</v>
      </c>
      <c r="B40">
        <v>0</v>
      </c>
      <c r="C40">
        <v>438</v>
      </c>
      <c r="D40">
        <v>0</v>
      </c>
      <c r="E40">
        <v>1000</v>
      </c>
      <c r="F40">
        <v>1851</v>
      </c>
      <c r="G40">
        <v>0</v>
      </c>
      <c r="H40">
        <v>0</v>
      </c>
      <c r="I40">
        <v>0</v>
      </c>
      <c r="J40">
        <v>0</v>
      </c>
      <c r="K40">
        <v>6</v>
      </c>
      <c r="L40">
        <v>0</v>
      </c>
      <c r="M40">
        <v>380</v>
      </c>
    </row>
    <row r="41" spans="1:13" ht="12.75">
      <c r="A41" s="2" t="s">
        <v>434</v>
      </c>
      <c r="B41">
        <v>0</v>
      </c>
      <c r="C41">
        <v>326</v>
      </c>
      <c r="D41">
        <v>0</v>
      </c>
      <c r="E41">
        <v>0</v>
      </c>
      <c r="F41">
        <v>1579</v>
      </c>
      <c r="G41">
        <v>0</v>
      </c>
      <c r="H41">
        <v>0</v>
      </c>
      <c r="I41">
        <v>0</v>
      </c>
      <c r="J41">
        <v>0</v>
      </c>
      <c r="K41">
        <v>3</v>
      </c>
      <c r="L41">
        <v>0</v>
      </c>
      <c r="M41">
        <v>0</v>
      </c>
    </row>
    <row r="42" spans="1:13" ht="12.75">
      <c r="A42" s="2" t="s">
        <v>435</v>
      </c>
      <c r="B42">
        <v>0</v>
      </c>
      <c r="C42">
        <v>0</v>
      </c>
      <c r="D42">
        <v>0</v>
      </c>
      <c r="E42">
        <v>0</v>
      </c>
      <c r="F42">
        <v>1562</v>
      </c>
      <c r="G42">
        <v>0</v>
      </c>
      <c r="H42">
        <v>0</v>
      </c>
      <c r="I42">
        <v>0</v>
      </c>
      <c r="J42">
        <v>0</v>
      </c>
      <c r="K42">
        <v>2</v>
      </c>
      <c r="L42">
        <v>65</v>
      </c>
      <c r="M42">
        <v>0</v>
      </c>
    </row>
    <row r="43" spans="1:13" ht="12.75">
      <c r="A43" s="2" t="s">
        <v>436</v>
      </c>
      <c r="B43">
        <v>0</v>
      </c>
      <c r="C43">
        <v>438</v>
      </c>
      <c r="D43">
        <v>0</v>
      </c>
      <c r="E43">
        <v>0</v>
      </c>
      <c r="F43">
        <v>895</v>
      </c>
      <c r="G43">
        <v>0</v>
      </c>
      <c r="H43">
        <v>0</v>
      </c>
      <c r="I43">
        <v>0</v>
      </c>
      <c r="J43">
        <v>0</v>
      </c>
      <c r="K43">
        <v>0</v>
      </c>
      <c r="L43">
        <v>64</v>
      </c>
      <c r="M43">
        <v>109</v>
      </c>
    </row>
    <row r="44" spans="1:13" ht="12.75">
      <c r="A44" s="2" t="s">
        <v>437</v>
      </c>
      <c r="B44">
        <v>0</v>
      </c>
      <c r="C44">
        <v>848</v>
      </c>
      <c r="D44">
        <v>0</v>
      </c>
      <c r="E44">
        <v>0</v>
      </c>
      <c r="F44">
        <v>1789</v>
      </c>
      <c r="G44">
        <v>0</v>
      </c>
      <c r="H44">
        <v>0</v>
      </c>
      <c r="I44">
        <v>0</v>
      </c>
      <c r="J44">
        <v>0</v>
      </c>
      <c r="K44">
        <v>0</v>
      </c>
      <c r="L44">
        <v>129</v>
      </c>
      <c r="M44">
        <v>567</v>
      </c>
    </row>
    <row r="45" spans="1:13" ht="12.75">
      <c r="A45" s="2" t="s">
        <v>482</v>
      </c>
      <c r="B45">
        <v>0</v>
      </c>
      <c r="C45">
        <v>458</v>
      </c>
      <c r="D45">
        <v>0</v>
      </c>
      <c r="E45">
        <v>0</v>
      </c>
      <c r="F45">
        <v>884</v>
      </c>
      <c r="G45">
        <v>0</v>
      </c>
      <c r="H45">
        <v>0</v>
      </c>
      <c r="I45">
        <v>0</v>
      </c>
      <c r="J45">
        <v>0</v>
      </c>
      <c r="K45">
        <v>0</v>
      </c>
      <c r="L45">
        <v>54</v>
      </c>
      <c r="M45">
        <v>97</v>
      </c>
    </row>
    <row r="46" spans="1:13" ht="12.75">
      <c r="A46" s="2" t="s">
        <v>438</v>
      </c>
      <c r="B46">
        <v>0</v>
      </c>
      <c r="C46">
        <v>0</v>
      </c>
      <c r="D46">
        <v>0</v>
      </c>
      <c r="E46">
        <v>0</v>
      </c>
      <c r="F46">
        <v>842</v>
      </c>
      <c r="G46">
        <v>0</v>
      </c>
      <c r="H46">
        <v>0</v>
      </c>
      <c r="I46">
        <v>0</v>
      </c>
      <c r="J46">
        <v>0</v>
      </c>
      <c r="K46">
        <v>1</v>
      </c>
      <c r="L46">
        <v>36</v>
      </c>
      <c r="M46">
        <v>0</v>
      </c>
    </row>
    <row r="47" spans="1:13" ht="12.75">
      <c r="A47" s="2" t="s">
        <v>440</v>
      </c>
      <c r="B47">
        <v>0</v>
      </c>
      <c r="C47">
        <v>1868</v>
      </c>
      <c r="D47">
        <v>0</v>
      </c>
      <c r="E47">
        <v>0</v>
      </c>
      <c r="F47">
        <v>0</v>
      </c>
      <c r="G47">
        <v>0</v>
      </c>
      <c r="H47">
        <v>0</v>
      </c>
      <c r="I47">
        <v>0</v>
      </c>
      <c r="J47">
        <v>0</v>
      </c>
      <c r="K47">
        <v>0</v>
      </c>
      <c r="L47">
        <v>0</v>
      </c>
      <c r="M47">
        <v>0</v>
      </c>
    </row>
    <row r="48" spans="1:13" ht="12.75">
      <c r="A48" s="2" t="s">
        <v>441</v>
      </c>
      <c r="B48">
        <v>0</v>
      </c>
      <c r="C48">
        <v>1774</v>
      </c>
      <c r="D48">
        <v>0</v>
      </c>
      <c r="E48">
        <v>0</v>
      </c>
      <c r="F48">
        <v>0</v>
      </c>
      <c r="G48">
        <v>0</v>
      </c>
      <c r="H48">
        <v>0</v>
      </c>
      <c r="I48">
        <v>0</v>
      </c>
      <c r="J48">
        <v>0</v>
      </c>
      <c r="K48">
        <v>0</v>
      </c>
      <c r="L48">
        <v>0</v>
      </c>
      <c r="M48">
        <v>0</v>
      </c>
    </row>
    <row r="49" spans="1:13" ht="12.75">
      <c r="A49" s="2" t="s">
        <v>442</v>
      </c>
      <c r="B49">
        <v>0</v>
      </c>
      <c r="C49">
        <v>1679</v>
      </c>
      <c r="D49">
        <v>0</v>
      </c>
      <c r="E49">
        <v>0</v>
      </c>
      <c r="F49">
        <v>0</v>
      </c>
      <c r="G49">
        <v>0</v>
      </c>
      <c r="H49">
        <v>0</v>
      </c>
      <c r="I49">
        <v>0</v>
      </c>
      <c r="J49">
        <v>0</v>
      </c>
      <c r="K49">
        <v>0</v>
      </c>
      <c r="L49">
        <v>0</v>
      </c>
      <c r="M49">
        <v>0</v>
      </c>
    </row>
    <row r="50" spans="1:13" ht="12.75">
      <c r="A50" s="2" t="s">
        <v>152</v>
      </c>
      <c r="B50" s="2">
        <f>SUM(B32:B49)</f>
        <v>4</v>
      </c>
      <c r="C50" s="2">
        <f>SUM(C32:C49)</f>
        <v>4</v>
      </c>
      <c r="D50" s="2">
        <f>SUM(D32:D49)</f>
        <v>4</v>
      </c>
      <c r="E50" s="2">
        <f>SUM(E32:E49)</f>
        <v>4</v>
      </c>
      <c r="F50" s="2">
        <f>SUM(F32:F49)</f>
        <v>4</v>
      </c>
      <c r="G50" s="2">
        <f>SUM(G32:G49)</f>
        <v>4</v>
      </c>
      <c r="H50" s="2">
        <f>SUM(H32:H49)</f>
        <v>4</v>
      </c>
      <c r="I50" s="2">
        <f>SUM(I32:I49)</f>
        <v>4</v>
      </c>
      <c r="J50" s="2">
        <f>SUM(J32:J49)</f>
        <v>4</v>
      </c>
      <c r="K50" s="2">
        <f>SUM(K32:K49)</f>
        <v>4</v>
      </c>
      <c r="L50" s="2">
        <f>SUM(L32:L49)</f>
        <v>4</v>
      </c>
      <c r="M50" s="2">
        <f>SUM(M32:M49)</f>
        <v>4</v>
      </c>
    </row>
    <row r="53" ht="12.75">
      <c r="A53" s="2" t="s">
        <v>572</v>
      </c>
    </row>
    <row r="54" spans="1:5" ht="12.75">
      <c r="A54" s="2" t="s">
        <v>573</v>
      </c>
      <c r="B54" s="2" t="s">
        <v>574</v>
      </c>
      <c r="C54" s="2" t="s">
        <v>575</v>
      </c>
      <c r="D54" s="2" t="s">
        <v>576</v>
      </c>
      <c r="E54" s="2" t="s">
        <v>152</v>
      </c>
    </row>
    <row r="55" spans="1:5" ht="12.75">
      <c r="A55" s="2" t="s">
        <v>425</v>
      </c>
      <c r="B55" s="2">
        <f>3048</f>
        <v>4</v>
      </c>
      <c r="C55" s="2">
        <f>0</f>
        <v>4</v>
      </c>
      <c r="D55" s="2">
        <f>0</f>
        <v>4</v>
      </c>
      <c r="E55" s="2">
        <f>SUM(B7:J7)</f>
        <v>4</v>
      </c>
    </row>
    <row r="56" spans="1:5" ht="12.75">
      <c r="A56" s="2" t="s">
        <v>481</v>
      </c>
      <c r="B56" s="2">
        <f>4667</f>
        <v>4</v>
      </c>
      <c r="C56" s="2">
        <f>0</f>
        <v>4</v>
      </c>
      <c r="D56" s="2">
        <f>0</f>
        <v>4</v>
      </c>
      <c r="E56" s="2">
        <f>SUM(B8:J8)</f>
        <v>4</v>
      </c>
    </row>
    <row r="57" spans="1:5" ht="12.75">
      <c r="A57" s="2" t="s">
        <v>426</v>
      </c>
      <c r="B57" s="2">
        <f>22145</f>
        <v>4</v>
      </c>
      <c r="C57" s="2">
        <f>2199</f>
        <v>4</v>
      </c>
      <c r="D57" s="2">
        <f>0</f>
        <v>4</v>
      </c>
      <c r="E57" s="2">
        <f>SUM(B9:J9,SUM(B33:M33))</f>
        <v>4</v>
      </c>
    </row>
    <row r="58" spans="1:5" ht="12.75">
      <c r="A58" s="2" t="s">
        <v>427</v>
      </c>
      <c r="B58" s="2">
        <f>15099</f>
        <v>4</v>
      </c>
      <c r="C58" s="2">
        <f>7313</f>
        <v>4</v>
      </c>
      <c r="D58" s="2">
        <f>0</f>
        <v>4</v>
      </c>
      <c r="E58" s="2">
        <f>SUM(B10:J10,SUM(B34:M34))</f>
        <v>4</v>
      </c>
    </row>
    <row r="59" spans="1:5" ht="12.75">
      <c r="A59" s="2" t="s">
        <v>428</v>
      </c>
      <c r="B59" s="2">
        <f>9091</f>
        <v>4</v>
      </c>
      <c r="C59" s="2">
        <f>7884</f>
        <v>4</v>
      </c>
      <c r="D59" s="2">
        <f>0</f>
        <v>4</v>
      </c>
      <c r="E59" s="2">
        <f>SUM(B11:J11,SUM(B35:M35))</f>
        <v>4</v>
      </c>
    </row>
    <row r="60" spans="1:5" ht="12.75">
      <c r="A60" s="2" t="s">
        <v>429</v>
      </c>
      <c r="B60" s="2">
        <f>4336</f>
        <v>4</v>
      </c>
      <c r="C60" s="2">
        <f>8166</f>
        <v>4</v>
      </c>
      <c r="D60" s="2">
        <f>277</f>
        <v>4</v>
      </c>
      <c r="E60" s="2">
        <f>SUM(B12:J12,SUM(B36:M36))</f>
        <v>4</v>
      </c>
    </row>
    <row r="61" spans="1:5" ht="12.75">
      <c r="A61" s="2" t="s">
        <v>430</v>
      </c>
      <c r="B61" s="2">
        <f>3229</f>
        <v>4</v>
      </c>
      <c r="C61" s="2">
        <f>6179</f>
        <v>4</v>
      </c>
      <c r="D61" s="2">
        <f>1048</f>
        <v>4</v>
      </c>
      <c r="E61" s="2">
        <f>SUM(B13:J13,SUM(B37:M37))</f>
        <v>4</v>
      </c>
    </row>
    <row r="62" spans="1:5" ht="12.75">
      <c r="A62" s="2" t="s">
        <v>431</v>
      </c>
      <c r="B62" s="2">
        <f>1997</f>
        <v>4</v>
      </c>
      <c r="C62" s="2">
        <f>3145</f>
        <v>4</v>
      </c>
      <c r="D62" s="2">
        <f>874</f>
        <v>4</v>
      </c>
      <c r="E62" s="2">
        <f>SUM(B14:J14,SUM(B38:M38))</f>
        <v>4</v>
      </c>
    </row>
    <row r="63" spans="1:5" ht="12.75">
      <c r="A63" s="2" t="s">
        <v>432</v>
      </c>
      <c r="B63" s="2">
        <f>4514</f>
        <v>4</v>
      </c>
      <c r="C63" s="2">
        <f>1355</f>
        <v>4</v>
      </c>
      <c r="D63" s="2">
        <f>352</f>
        <v>4</v>
      </c>
      <c r="E63" s="2">
        <f>SUM(B15:J15,SUM(B39:M39))</f>
        <v>4</v>
      </c>
    </row>
    <row r="64" spans="1:5" ht="12.75">
      <c r="A64" s="2" t="s">
        <v>433</v>
      </c>
      <c r="B64" s="2">
        <f>1987</f>
        <v>4</v>
      </c>
      <c r="C64" s="2">
        <f>3295</f>
        <v>4</v>
      </c>
      <c r="D64" s="2">
        <f>380</f>
        <v>4</v>
      </c>
      <c r="E64" s="2">
        <f>SUM(B16:J16,SUM(B40:M40))</f>
        <v>4</v>
      </c>
    </row>
    <row r="65" spans="1:5" ht="12.75">
      <c r="A65" s="2" t="s">
        <v>434</v>
      </c>
      <c r="B65" s="2">
        <f>1006</f>
        <v>4</v>
      </c>
      <c r="C65" s="2">
        <f>1908</f>
        <v>4</v>
      </c>
      <c r="D65" s="2">
        <f>0</f>
        <v>4</v>
      </c>
      <c r="E65" s="2">
        <f>SUM(B17:J17,SUM(B41:M41))</f>
        <v>4</v>
      </c>
    </row>
    <row r="66" spans="1:5" ht="12.75">
      <c r="A66" s="2" t="s">
        <v>435</v>
      </c>
      <c r="B66" s="2">
        <f>943</f>
        <v>4</v>
      </c>
      <c r="C66" s="2">
        <f>1629</f>
        <v>4</v>
      </c>
      <c r="D66" s="2">
        <f>0</f>
        <v>4</v>
      </c>
      <c r="E66" s="2">
        <f>SUM(B18:J18,SUM(B42:M42))</f>
        <v>4</v>
      </c>
    </row>
    <row r="67" spans="1:5" ht="12.75">
      <c r="A67" s="2" t="s">
        <v>436</v>
      </c>
      <c r="B67" s="2">
        <f>938</f>
        <v>4</v>
      </c>
      <c r="C67" s="2">
        <f>1397</f>
        <v>4</v>
      </c>
      <c r="D67" s="2">
        <f>109</f>
        <v>4</v>
      </c>
      <c r="E67" s="2">
        <f>SUM(B19:J19,SUM(B43:M43))</f>
        <v>4</v>
      </c>
    </row>
    <row r="68" spans="1:5" ht="12.75">
      <c r="A68" s="2" t="s">
        <v>437</v>
      </c>
      <c r="B68" s="2">
        <f>1860</f>
        <v>4</v>
      </c>
      <c r="C68" s="2">
        <f>2766</f>
        <v>4</v>
      </c>
      <c r="D68" s="2">
        <f>567</f>
        <v>4</v>
      </c>
      <c r="E68" s="2">
        <f>SUM(B20:J20,SUM(B44:M44))</f>
        <v>4</v>
      </c>
    </row>
    <row r="69" spans="1:5" ht="12.75">
      <c r="A69" s="2" t="s">
        <v>482</v>
      </c>
      <c r="B69" s="2">
        <f>773</f>
        <v>4</v>
      </c>
      <c r="C69" s="2">
        <f>1396</f>
        <v>4</v>
      </c>
      <c r="D69" s="2">
        <f>97</f>
        <v>4</v>
      </c>
      <c r="E69" s="2">
        <f>SUM(B21:J21,SUM(B45:M45))</f>
        <v>4</v>
      </c>
    </row>
    <row r="70" spans="1:5" ht="12.75">
      <c r="A70" s="2" t="s">
        <v>438</v>
      </c>
      <c r="B70" s="2">
        <f>458</f>
        <v>4</v>
      </c>
      <c r="C70" s="2">
        <f>879</f>
        <v>4</v>
      </c>
      <c r="D70" s="2">
        <f>0</f>
        <v>4</v>
      </c>
      <c r="E70" s="2">
        <f>SUM(B22:J22,SUM(B46:M46))</f>
        <v>4</v>
      </c>
    </row>
    <row r="71" spans="1:5" ht="12.75">
      <c r="A71" s="2" t="s">
        <v>439</v>
      </c>
      <c r="B71" s="2">
        <f>11239</f>
        <v>4</v>
      </c>
      <c r="C71" s="2">
        <f>0</f>
        <v>4</v>
      </c>
      <c r="D71" s="2">
        <f>0</f>
        <v>4</v>
      </c>
      <c r="E71" s="2">
        <f>SUM(B23:J23)</f>
        <v>4</v>
      </c>
    </row>
    <row r="72" spans="1:5" ht="12.75">
      <c r="A72" s="2" t="s">
        <v>440</v>
      </c>
      <c r="B72" s="2">
        <f>2205</f>
        <v>4</v>
      </c>
      <c r="C72" s="2">
        <f>1868</f>
        <v>4</v>
      </c>
      <c r="D72" s="2">
        <f>0</f>
        <v>4</v>
      </c>
      <c r="E72" s="2">
        <f>SUM(B24:J24,SUM(B47:M47))</f>
        <v>4</v>
      </c>
    </row>
    <row r="73" spans="1:5" ht="12.75">
      <c r="A73" s="2" t="s">
        <v>441</v>
      </c>
      <c r="B73" s="2">
        <f>2181</f>
        <v>4</v>
      </c>
      <c r="C73" s="2">
        <f>1774</f>
        <v>4</v>
      </c>
      <c r="D73" s="2">
        <f>0</f>
        <v>4</v>
      </c>
      <c r="E73" s="2">
        <f>SUM(B25:J25,SUM(B48:M48))</f>
        <v>4</v>
      </c>
    </row>
    <row r="74" spans="1:5" ht="12.75">
      <c r="A74" s="2" t="s">
        <v>442</v>
      </c>
      <c r="B74" s="2">
        <f>2188</f>
        <v>4</v>
      </c>
      <c r="C74" s="2">
        <f>1679</f>
        <v>4</v>
      </c>
      <c r="D74" s="2">
        <f>0</f>
        <v>4</v>
      </c>
      <c r="E74" s="2">
        <f>SUM(B26:J26,SUM(B49:M49))</f>
        <v>4</v>
      </c>
    </row>
    <row r="75" spans="1:5" ht="12.75">
      <c r="A75" s="2" t="s">
        <v>443</v>
      </c>
      <c r="B75" s="2">
        <f>1070</f>
        <v>4</v>
      </c>
      <c r="C75" s="2">
        <f>0</f>
        <v>4</v>
      </c>
      <c r="D75" s="2">
        <f>0</f>
        <v>4</v>
      </c>
      <c r="E75" s="2">
        <f>SUM(B27:J27)</f>
        <v>4</v>
      </c>
    </row>
    <row r="76" spans="1:5" ht="12.75">
      <c r="A76" s="2" t="s">
        <v>462</v>
      </c>
      <c r="B76" s="2">
        <f>0</f>
        <v>4</v>
      </c>
      <c r="C76" s="2">
        <f>9602</f>
        <v>4</v>
      </c>
      <c r="D76" s="2">
        <f>0</f>
        <v>4</v>
      </c>
      <c r="E76" s="2">
        <f>SUM(B32:M32)</f>
        <v>4</v>
      </c>
    </row>
    <row r="77" spans="4:5" ht="12.75">
      <c r="D77" s="2" t="s">
        <v>152</v>
      </c>
      <c r="E77" s="2">
        <f>SUM(E55:E76)</f>
        <v>4</v>
      </c>
    </row>
  </sheetData>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9.140625" defaultRowHeight="12.75"/>
  <sheetData>
    <row r="1" ht="12.75">
      <c r="A1" s="1" t="s">
        <v>577</v>
      </c>
    </row>
    <row r="5" ht="12.75">
      <c r="A5" s="2" t="s">
        <v>578</v>
      </c>
    </row>
    <row r="6" spans="1:2" ht="12.75">
      <c r="A6" s="2" t="s">
        <v>579</v>
      </c>
      <c r="B6" s="2" t="s">
        <v>547</v>
      </c>
    </row>
    <row r="7" spans="1:2" ht="12.75">
      <c r="A7" t="s">
        <v>580</v>
      </c>
      <c r="B7" s="8">
        <v>17166</v>
      </c>
    </row>
    <row r="8" spans="1:2" ht="12.75">
      <c r="A8" t="s">
        <v>581</v>
      </c>
      <c r="B8" s="8">
        <v>0</v>
      </c>
    </row>
    <row r="9" spans="1:2" ht="12.75">
      <c r="A9" t="s">
        <v>582</v>
      </c>
      <c r="B9" s="8">
        <v>7264</v>
      </c>
    </row>
    <row r="10" spans="1:2" ht="12.75">
      <c r="A10" t="s">
        <v>583</v>
      </c>
      <c r="B10" s="8">
        <v>2476</v>
      </c>
    </row>
    <row r="11" spans="1:2" ht="12.75">
      <c r="A11" t="s">
        <v>584</v>
      </c>
      <c r="B11" s="8">
        <v>0</v>
      </c>
    </row>
    <row r="12" spans="1:2" ht="12.75">
      <c r="A12" t="s">
        <v>585</v>
      </c>
      <c r="B12" s="8">
        <v>0</v>
      </c>
    </row>
    <row r="13" spans="1:2" ht="12.75">
      <c r="A13" t="s">
        <v>586</v>
      </c>
      <c r="B13" s="8">
        <v>2060</v>
      </c>
    </row>
    <row r="14" spans="1:2" ht="12.75">
      <c r="A14" t="s">
        <v>587</v>
      </c>
      <c r="B14" s="8">
        <v>3300</v>
      </c>
    </row>
    <row r="15" spans="1:2" ht="12.75">
      <c r="A15" t="s">
        <v>588</v>
      </c>
      <c r="B15" s="8">
        <v>0</v>
      </c>
    </row>
    <row r="16" spans="1:2" ht="12.75">
      <c r="A16" t="s">
        <v>589</v>
      </c>
      <c r="B16" s="8">
        <v>7303</v>
      </c>
    </row>
    <row r="17" spans="1:2" ht="12.75">
      <c r="A17" t="s">
        <v>590</v>
      </c>
      <c r="B17" s="8">
        <v>71902</v>
      </c>
    </row>
    <row r="18" spans="1:2" ht="12.75">
      <c r="A18" t="s">
        <v>591</v>
      </c>
      <c r="B18" s="8">
        <v>6420</v>
      </c>
    </row>
    <row r="19" spans="1:2" ht="12.75">
      <c r="A19" t="s">
        <v>592</v>
      </c>
      <c r="B19" s="8">
        <v>0</v>
      </c>
    </row>
    <row r="20" spans="1:2" ht="12.75">
      <c r="A20" t="s">
        <v>593</v>
      </c>
      <c r="B20" s="8">
        <v>0</v>
      </c>
    </row>
    <row r="21" spans="1:2" ht="12.75">
      <c r="A21" t="s">
        <v>594</v>
      </c>
      <c r="B21" s="8">
        <v>33</v>
      </c>
    </row>
    <row r="22" spans="1:2" ht="12.75">
      <c r="A22" t="s">
        <v>595</v>
      </c>
      <c r="B22" s="8">
        <v>1214</v>
      </c>
    </row>
    <row r="23" spans="1:2" ht="12.75">
      <c r="A23" t="s">
        <v>596</v>
      </c>
      <c r="B23" s="8">
        <v>275853</v>
      </c>
    </row>
    <row r="24" spans="1:2" ht="12.75">
      <c r="A24" t="s">
        <v>597</v>
      </c>
      <c r="B24" s="8">
        <v>0</v>
      </c>
    </row>
    <row r="25" spans="1:2" ht="12.75">
      <c r="A25" t="s">
        <v>598</v>
      </c>
      <c r="B25" s="8">
        <v>81138</v>
      </c>
    </row>
    <row r="26" spans="1:2" ht="12.75">
      <c r="A26" t="s">
        <v>599</v>
      </c>
      <c r="B26" s="8">
        <v>16307</v>
      </c>
    </row>
    <row r="27" spans="1:2" ht="12.75">
      <c r="A27" t="s">
        <v>600</v>
      </c>
      <c r="B27" s="8">
        <v>0</v>
      </c>
    </row>
    <row r="28" spans="1:2" ht="12.75">
      <c r="A28" t="s">
        <v>601</v>
      </c>
      <c r="B28" s="8">
        <v>31531</v>
      </c>
    </row>
    <row r="29" spans="1:2" ht="12.75">
      <c r="A29" t="s">
        <v>602</v>
      </c>
      <c r="B29" s="8">
        <v>0</v>
      </c>
    </row>
    <row r="30" spans="1:2" ht="12.75">
      <c r="A30" t="s">
        <v>603</v>
      </c>
      <c r="B30" s="8">
        <v>0</v>
      </c>
    </row>
    <row r="31" spans="1:2" ht="12.75">
      <c r="A31" t="s">
        <v>604</v>
      </c>
      <c r="B31" s="8">
        <v>7212</v>
      </c>
    </row>
    <row r="32" spans="1:2" ht="12.75">
      <c r="A32" t="s">
        <v>605</v>
      </c>
      <c r="B32" s="8">
        <v>124530</v>
      </c>
    </row>
    <row r="33" spans="1:2" ht="12.75">
      <c r="A33" t="s">
        <v>606</v>
      </c>
      <c r="B33" s="8">
        <v>11153</v>
      </c>
    </row>
    <row r="35" spans="1:2" ht="12.75">
      <c r="A35" s="2" t="s">
        <v>422</v>
      </c>
      <c r="B35" s="5">
        <v>381072</v>
      </c>
    </row>
    <row r="36" spans="1:2" ht="12.75">
      <c r="A36" t="s">
        <v>607</v>
      </c>
      <c r="B36" s="8" t="s">
        <v>608</v>
      </c>
    </row>
    <row r="37" spans="1:2" ht="12.75">
      <c r="A37" t="s">
        <v>609</v>
      </c>
      <c r="B37" s="8" t="s">
        <v>610</v>
      </c>
    </row>
  </sheetData>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C40"/>
  <sheetViews>
    <sheetView workbookViewId="0" topLeftCell="A1">
      <selection activeCell="A1" sqref="A1"/>
    </sheetView>
  </sheetViews>
  <sheetFormatPr defaultColWidth="9.140625" defaultRowHeight="12.75"/>
  <sheetData>
    <row r="1" ht="12.75">
      <c r="A1" s="1" t="s">
        <v>611</v>
      </c>
    </row>
    <row r="5" ht="12.75">
      <c r="A5" s="2" t="s">
        <v>612</v>
      </c>
    </row>
    <row r="6" spans="1:2" ht="12.75">
      <c r="A6" s="2" t="s">
        <v>579</v>
      </c>
      <c r="B6" s="2" t="s">
        <v>613</v>
      </c>
    </row>
    <row r="7" spans="2:3" ht="12.75">
      <c r="B7" t="s">
        <v>614</v>
      </c>
      <c r="C7" t="s">
        <v>615</v>
      </c>
    </row>
    <row r="8" spans="1:3" ht="12.75">
      <c r="A8" s="9" t="s">
        <v>182</v>
      </c>
      <c r="B8" s="9" t="s">
        <v>11</v>
      </c>
      <c r="C8" s="9" t="s">
        <v>11</v>
      </c>
    </row>
    <row r="9" spans="1:3" ht="12.75">
      <c r="A9" s="2" t="s">
        <v>616</v>
      </c>
      <c r="B9" s="2" t="s">
        <v>11</v>
      </c>
      <c r="C9" s="2" t="s">
        <v>11</v>
      </c>
    </row>
    <row r="10" spans="1:3" ht="12.75">
      <c r="A10" t="s">
        <v>617</v>
      </c>
      <c r="B10" s="3">
        <v>53340</v>
      </c>
      <c r="C10" s="3">
        <v>0</v>
      </c>
    </row>
    <row r="11" spans="1:3" ht="12.75">
      <c r="A11" t="s">
        <v>618</v>
      </c>
      <c r="B11" s="3">
        <v>5770</v>
      </c>
      <c r="C11" s="3">
        <v>0</v>
      </c>
    </row>
    <row r="12" spans="1:3" ht="12.75">
      <c r="A12" t="s">
        <v>619</v>
      </c>
      <c r="B12" s="3" t="s">
        <v>620</v>
      </c>
      <c r="C12" s="3" t="s">
        <v>189</v>
      </c>
    </row>
    <row r="13" spans="1:3" ht="12.75">
      <c r="A13" s="2" t="s">
        <v>621</v>
      </c>
      <c r="B13" s="2" t="s">
        <v>11</v>
      </c>
      <c r="C13" s="2" t="s">
        <v>11</v>
      </c>
    </row>
    <row r="14" spans="1:3" ht="12.75">
      <c r="A14" t="s">
        <v>622</v>
      </c>
      <c r="B14" s="3">
        <v>22854</v>
      </c>
      <c r="C14" s="3">
        <v>0</v>
      </c>
    </row>
    <row r="15" spans="1:3" ht="12.75">
      <c r="A15" t="s">
        <v>623</v>
      </c>
      <c r="B15" s="3" t="s">
        <v>624</v>
      </c>
      <c r="C15" s="3" t="s">
        <v>189</v>
      </c>
    </row>
    <row r="16" spans="1:3" ht="12.75">
      <c r="A16" t="s">
        <v>625</v>
      </c>
      <c r="B16" s="3" t="s">
        <v>185</v>
      </c>
      <c r="C16" s="3" t="s">
        <v>189</v>
      </c>
    </row>
    <row r="17" spans="1:3" ht="12.75">
      <c r="A17" s="9" t="s">
        <v>188</v>
      </c>
      <c r="B17" s="9" t="s">
        <v>11</v>
      </c>
      <c r="C17" s="9" t="s">
        <v>11</v>
      </c>
    </row>
    <row r="18" spans="1:3" ht="12.75">
      <c r="A18" s="2" t="s">
        <v>621</v>
      </c>
      <c r="B18" s="2" t="s">
        <v>11</v>
      </c>
      <c r="C18" s="2" t="s">
        <v>11</v>
      </c>
    </row>
    <row r="19" spans="1:3" ht="12.75">
      <c r="A19" t="s">
        <v>626</v>
      </c>
      <c r="B19" s="3">
        <v>34880</v>
      </c>
      <c r="C19" s="3">
        <v>0</v>
      </c>
    </row>
    <row r="20" spans="1:3" ht="12.75">
      <c r="A20" t="s">
        <v>627</v>
      </c>
      <c r="B20" s="3">
        <v>8944</v>
      </c>
      <c r="C20" s="3">
        <v>0</v>
      </c>
    </row>
    <row r="21" spans="1:3" ht="12.75">
      <c r="A21" t="s">
        <v>628</v>
      </c>
      <c r="B21" s="3">
        <v>15177</v>
      </c>
      <c r="C21" s="3">
        <v>0</v>
      </c>
    </row>
    <row r="22" spans="1:3" ht="12.75">
      <c r="A22" t="s">
        <v>629</v>
      </c>
      <c r="B22" s="3" t="s">
        <v>190</v>
      </c>
      <c r="C22" s="3" t="s">
        <v>189</v>
      </c>
    </row>
    <row r="23" spans="1:3" ht="12.75">
      <c r="A23" t="s">
        <v>630</v>
      </c>
      <c r="B23" s="3" t="s">
        <v>190</v>
      </c>
      <c r="C23" s="3" t="s">
        <v>189</v>
      </c>
    </row>
    <row r="24" spans="1:3" ht="12.75">
      <c r="A24" s="9" t="s">
        <v>182</v>
      </c>
      <c r="B24" s="9" t="s">
        <v>11</v>
      </c>
      <c r="C24" s="9" t="s">
        <v>11</v>
      </c>
    </row>
    <row r="25" spans="1:3" ht="12.75">
      <c r="A25" s="2" t="s">
        <v>631</v>
      </c>
      <c r="B25" s="2" t="s">
        <v>11</v>
      </c>
      <c r="C25" s="2" t="s">
        <v>11</v>
      </c>
    </row>
    <row r="26" spans="1:3" ht="12.75">
      <c r="A26" t="s">
        <v>632</v>
      </c>
      <c r="B26" s="3">
        <v>0</v>
      </c>
      <c r="C26" s="3">
        <v>31651</v>
      </c>
    </row>
    <row r="27" spans="1:3" ht="12.75">
      <c r="A27" t="s">
        <v>633</v>
      </c>
      <c r="B27" s="3">
        <v>0</v>
      </c>
      <c r="C27" s="3">
        <v>1001</v>
      </c>
    </row>
    <row r="28" spans="1:3" ht="12.75">
      <c r="A28" t="s">
        <v>634</v>
      </c>
      <c r="B28" s="3" t="s">
        <v>189</v>
      </c>
      <c r="C28" s="3" t="s">
        <v>187</v>
      </c>
    </row>
    <row r="29" spans="1:3" ht="12.75">
      <c r="A29" t="s">
        <v>625</v>
      </c>
      <c r="B29" s="3" t="s">
        <v>189</v>
      </c>
      <c r="C29" s="3" t="s">
        <v>187</v>
      </c>
    </row>
    <row r="30" spans="1:3" ht="12.75">
      <c r="A30" s="9" t="s">
        <v>188</v>
      </c>
      <c r="B30" s="9" t="s">
        <v>11</v>
      </c>
      <c r="C30" s="9" t="s">
        <v>11</v>
      </c>
    </row>
    <row r="31" spans="1:3" ht="12.75">
      <c r="A31" s="2" t="s">
        <v>631</v>
      </c>
      <c r="B31" s="2" t="s">
        <v>11</v>
      </c>
      <c r="C31" s="2" t="s">
        <v>11</v>
      </c>
    </row>
    <row r="32" spans="1:3" ht="12.75">
      <c r="A32" t="s">
        <v>635</v>
      </c>
      <c r="B32" s="3">
        <v>0</v>
      </c>
      <c r="C32" s="3">
        <v>29211</v>
      </c>
    </row>
    <row r="33" spans="1:3" ht="12.75">
      <c r="A33" t="s">
        <v>636</v>
      </c>
      <c r="B33" s="3">
        <v>0</v>
      </c>
      <c r="C33" s="3">
        <v>3025</v>
      </c>
    </row>
    <row r="34" spans="1:3" ht="12.75">
      <c r="A34" t="s">
        <v>637</v>
      </c>
      <c r="B34" s="3">
        <v>0</v>
      </c>
      <c r="C34" s="3">
        <v>600</v>
      </c>
    </row>
    <row r="35" spans="1:3" ht="12.75">
      <c r="A35" t="s">
        <v>638</v>
      </c>
      <c r="B35" s="3">
        <v>0</v>
      </c>
      <c r="C35" s="3">
        <v>9644</v>
      </c>
    </row>
    <row r="36" spans="1:3" ht="12.75">
      <c r="A36" t="s">
        <v>639</v>
      </c>
      <c r="B36" s="3">
        <v>0</v>
      </c>
      <c r="C36" s="3">
        <v>453</v>
      </c>
    </row>
    <row r="37" spans="1:3" ht="12.75">
      <c r="A37" t="s">
        <v>640</v>
      </c>
      <c r="B37" s="3">
        <v>0</v>
      </c>
      <c r="C37" s="3">
        <v>2665</v>
      </c>
    </row>
    <row r="38" spans="1:3" ht="12.75">
      <c r="A38" t="s">
        <v>641</v>
      </c>
      <c r="B38" s="3" t="s">
        <v>189</v>
      </c>
      <c r="C38" s="3" t="s">
        <v>192</v>
      </c>
    </row>
    <row r="39" spans="1:3" ht="12.75">
      <c r="A39" t="s">
        <v>630</v>
      </c>
      <c r="B39" s="3" t="s">
        <v>189</v>
      </c>
      <c r="C39" s="3" t="s">
        <v>192</v>
      </c>
    </row>
    <row r="40" spans="1:3" ht="12.75">
      <c r="A40" s="2" t="s">
        <v>152</v>
      </c>
      <c r="B40" s="6">
        <f>SUM(B8:B39)</f>
        <v>4</v>
      </c>
      <c r="C40" s="6">
        <f>SUM(C8:C39)</f>
        <v>4</v>
      </c>
    </row>
  </sheetData>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sheetData>
    <row r="1" ht="12.75">
      <c r="A1" s="1" t="s">
        <v>642</v>
      </c>
    </row>
    <row r="6" spans="1:5" ht="12.75">
      <c r="A6" s="2" t="s">
        <v>643</v>
      </c>
      <c r="B6" s="2" t="s">
        <v>644</v>
      </c>
      <c r="C6" s="2" t="s">
        <v>645</v>
      </c>
      <c r="D6" s="2" t="s">
        <v>646</v>
      </c>
      <c r="E6" s="2" t="s">
        <v>647</v>
      </c>
    </row>
    <row r="7" spans="1:5" ht="12.75">
      <c r="A7" t="s">
        <v>648</v>
      </c>
      <c r="B7" t="s">
        <v>649</v>
      </c>
      <c r="C7" t="s">
        <v>650</v>
      </c>
      <c r="D7" t="s">
        <v>189</v>
      </c>
      <c r="E7" t="s">
        <v>651</v>
      </c>
    </row>
    <row r="8" spans="1:2" ht="12.75">
      <c r="A8" t="s">
        <v>652</v>
      </c>
      <c r="B8" t="s">
        <v>653</v>
      </c>
    </row>
    <row r="9" spans="1:2" ht="12.75">
      <c r="A9" t="s">
        <v>654</v>
      </c>
      <c r="B9" t="s">
        <v>655</v>
      </c>
    </row>
    <row r="10" spans="1:5" ht="12.75">
      <c r="A10" s="2" t="s">
        <v>656</v>
      </c>
      <c r="B10" s="2" t="s">
        <v>657</v>
      </c>
      <c r="C10" t="s">
        <v>189</v>
      </c>
      <c r="D10" t="s">
        <v>189</v>
      </c>
    </row>
    <row r="11" spans="1:5" ht="12.75">
      <c r="A11" t="s">
        <v>658</v>
      </c>
      <c r="B11" t="s">
        <v>189</v>
      </c>
      <c r="C11" t="s">
        <v>189</v>
      </c>
      <c r="D11" t="s">
        <v>189</v>
      </c>
    </row>
    <row r="12" spans="1:5" ht="12.75">
      <c r="A12" t="s">
        <v>659</v>
      </c>
      <c r="B12" t="s">
        <v>660</v>
      </c>
      <c r="C12" t="s">
        <v>660</v>
      </c>
      <c r="D12" t="s">
        <v>189</v>
      </c>
    </row>
    <row r="13" spans="1:5" ht="12.75">
      <c r="A13" t="s">
        <v>661</v>
      </c>
      <c r="B13" t="s">
        <v>662</v>
      </c>
      <c r="C13" t="s">
        <v>662</v>
      </c>
      <c r="D13" t="s">
        <v>189</v>
      </c>
    </row>
    <row r="14" spans="1:5" ht="12.75">
      <c r="A14" t="s">
        <v>663</v>
      </c>
      <c r="B14" t="s">
        <v>189</v>
      </c>
      <c r="C14" t="s">
        <v>189</v>
      </c>
      <c r="D14" t="s">
        <v>189</v>
      </c>
    </row>
    <row r="15" spans="1:5" ht="12.75">
      <c r="A15" t="s">
        <v>664</v>
      </c>
      <c r="B15" t="s">
        <v>665</v>
      </c>
      <c r="C15" t="s">
        <v>666</v>
      </c>
      <c r="D15" t="s">
        <v>189</v>
      </c>
      <c r="E15" t="s">
        <v>667</v>
      </c>
    </row>
    <row r="16" spans="1:5" ht="12.75">
      <c r="A16" t="s">
        <v>668</v>
      </c>
      <c r="B16" t="s">
        <v>189</v>
      </c>
      <c r="C16" t="s">
        <v>669</v>
      </c>
      <c r="D16" t="s">
        <v>189</v>
      </c>
      <c r="E16" t="s">
        <v>670</v>
      </c>
    </row>
    <row r="17" spans="1:5" ht="12.75">
      <c r="A17" t="s">
        <v>671</v>
      </c>
      <c r="B17" t="s">
        <v>672</v>
      </c>
      <c r="C17" t="s">
        <v>672</v>
      </c>
      <c r="D17" t="s">
        <v>189</v>
      </c>
    </row>
    <row r="18" spans="1:5" ht="12.75">
      <c r="A18" t="s">
        <v>673</v>
      </c>
      <c r="B18" t="s">
        <v>674</v>
      </c>
      <c r="C18" t="s">
        <v>675</v>
      </c>
      <c r="D18" t="s">
        <v>189</v>
      </c>
      <c r="E18" t="s">
        <v>676</v>
      </c>
    </row>
    <row r="19" spans="1:5" ht="12.75">
      <c r="A19" t="s">
        <v>677</v>
      </c>
      <c r="B19" t="s">
        <v>678</v>
      </c>
      <c r="C19" t="s">
        <v>679</v>
      </c>
      <c r="D19" t="s">
        <v>189</v>
      </c>
      <c r="E19" t="s">
        <v>680</v>
      </c>
    </row>
    <row r="20" spans="1:5" ht="12.75">
      <c r="A20" t="s">
        <v>681</v>
      </c>
      <c r="B20" t="s">
        <v>682</v>
      </c>
      <c r="C20" t="s">
        <v>683</v>
      </c>
      <c r="D20" t="s">
        <v>189</v>
      </c>
      <c r="E20" t="s">
        <v>684</v>
      </c>
    </row>
    <row r="21" spans="1:5" ht="12.75">
      <c r="A21" t="s">
        <v>685</v>
      </c>
      <c r="B21" t="s">
        <v>189</v>
      </c>
      <c r="C21" t="s">
        <v>189</v>
      </c>
      <c r="D21" t="s">
        <v>189</v>
      </c>
    </row>
    <row r="22" spans="1:5" ht="12.75">
      <c r="A22" t="s">
        <v>686</v>
      </c>
      <c r="B22" t="s">
        <v>687</v>
      </c>
      <c r="C22" t="s">
        <v>189</v>
      </c>
      <c r="D22" t="s">
        <v>189</v>
      </c>
      <c r="E22" t="s">
        <v>688</v>
      </c>
    </row>
    <row r="23" spans="1:5" ht="12.75">
      <c r="A23" s="2" t="s">
        <v>422</v>
      </c>
      <c r="B23" s="2" t="s">
        <v>689</v>
      </c>
      <c r="C23" s="2" t="s">
        <v>690</v>
      </c>
      <c r="D23" s="2" t="s">
        <v>189</v>
      </c>
    </row>
    <row r="24" spans="1:5" ht="12.75">
      <c r="A24" t="s">
        <v>691</v>
      </c>
      <c r="B24" t="s">
        <v>692</v>
      </c>
      <c r="C24" t="s">
        <v>189</v>
      </c>
      <c r="D24" t="s">
        <v>189</v>
      </c>
      <c r="E24" t="s">
        <v>688</v>
      </c>
    </row>
    <row r="25" spans="1:5" ht="12.75">
      <c r="A25" s="2" t="s">
        <v>693</v>
      </c>
      <c r="B25" s="2" t="s">
        <v>694</v>
      </c>
      <c r="C25" s="2" t="s">
        <v>690</v>
      </c>
      <c r="D25" s="2" t="s">
        <v>189</v>
      </c>
    </row>
  </sheetData>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I72"/>
  <sheetViews>
    <sheetView workbookViewId="0" topLeftCell="A1">
      <selection activeCell="A1" sqref="A1"/>
    </sheetView>
  </sheetViews>
  <sheetFormatPr defaultColWidth="9.140625" defaultRowHeight="12.75"/>
  <sheetData>
    <row r="1" ht="12.75">
      <c r="A1" s="1" t="s">
        <v>695</v>
      </c>
    </row>
    <row r="3" spans="1:9" ht="12.75">
      <c r="A3" t="s">
        <v>696</v>
      </c>
      <c r="I3" t="s">
        <v>287</v>
      </c>
    </row>
    <row r="4" spans="2:9" ht="12.75">
      <c r="B4" t="s">
        <v>697</v>
      </c>
      <c r="I4" t="s">
        <v>253</v>
      </c>
    </row>
    <row r="5" spans="2:9" ht="12.75">
      <c r="B5" t="s">
        <v>698</v>
      </c>
      <c r="I5" t="s">
        <v>253</v>
      </c>
    </row>
    <row r="6" spans="2:9" ht="12.75">
      <c r="B6" t="s">
        <v>699</v>
      </c>
      <c r="I6" t="s">
        <v>62</v>
      </c>
    </row>
    <row r="7" spans="2:9" ht="12.75">
      <c r="B7" t="s">
        <v>700</v>
      </c>
      <c r="I7" t="s">
        <v>62</v>
      </c>
    </row>
    <row r="8" spans="2:9" ht="12.75">
      <c r="B8" t="s">
        <v>701</v>
      </c>
      <c r="I8" t="s">
        <v>62</v>
      </c>
    </row>
    <row r="9" spans="2:9" ht="12.75">
      <c r="B9" t="s">
        <v>702</v>
      </c>
      <c r="I9" t="s">
        <v>62</v>
      </c>
    </row>
    <row r="10" spans="2:9" ht="12.75">
      <c r="B10" t="s">
        <v>703</v>
      </c>
      <c r="I10" t="s">
        <v>62</v>
      </c>
    </row>
    <row r="11" spans="2:9" ht="12.75">
      <c r="B11" t="s">
        <v>704</v>
      </c>
      <c r="I11" t="s">
        <v>62</v>
      </c>
    </row>
    <row r="12" spans="2:9" ht="12.75">
      <c r="B12" t="s">
        <v>705</v>
      </c>
      <c r="I12" t="s">
        <v>62</v>
      </c>
    </row>
    <row r="13" spans="2:9" ht="12.75">
      <c r="B13" t="s">
        <v>706</v>
      </c>
      <c r="I13" t="s">
        <v>62</v>
      </c>
    </row>
    <row r="14" spans="2:9" ht="12.75">
      <c r="B14" t="s">
        <v>707</v>
      </c>
      <c r="I14" t="s">
        <v>62</v>
      </c>
    </row>
    <row r="15" spans="2:9" ht="12.75">
      <c r="B15" t="s">
        <v>708</v>
      </c>
      <c r="I15" t="s">
        <v>62</v>
      </c>
    </row>
    <row r="16" spans="2:9" ht="12.75">
      <c r="B16" t="s">
        <v>346</v>
      </c>
      <c r="I16" t="s">
        <v>287</v>
      </c>
    </row>
    <row r="17" spans="1:9" ht="12.75">
      <c r="A17" t="s">
        <v>696</v>
      </c>
      <c r="I17" t="s">
        <v>287</v>
      </c>
    </row>
    <row r="18" spans="2:9" ht="12.75">
      <c r="B18" t="s">
        <v>697</v>
      </c>
      <c r="I18" t="s">
        <v>253</v>
      </c>
    </row>
    <row r="19" spans="2:9" ht="12.75">
      <c r="B19" t="s">
        <v>698</v>
      </c>
      <c r="I19" t="s">
        <v>253</v>
      </c>
    </row>
    <row r="20" spans="2:9" ht="12.75">
      <c r="B20" t="s">
        <v>699</v>
      </c>
      <c r="I20" t="s">
        <v>62</v>
      </c>
    </row>
    <row r="21" spans="2:9" ht="12.75">
      <c r="B21" t="s">
        <v>700</v>
      </c>
      <c r="I21" t="s">
        <v>62</v>
      </c>
    </row>
    <row r="22" spans="2:9" ht="12.75">
      <c r="B22" t="s">
        <v>701</v>
      </c>
      <c r="I22" t="s">
        <v>62</v>
      </c>
    </row>
    <row r="23" spans="2:9" ht="12.75">
      <c r="B23" t="s">
        <v>702</v>
      </c>
      <c r="I23" t="s">
        <v>62</v>
      </c>
    </row>
    <row r="24" spans="2:9" ht="12.75">
      <c r="B24" t="s">
        <v>703</v>
      </c>
      <c r="I24" t="s">
        <v>62</v>
      </c>
    </row>
    <row r="25" spans="2:9" ht="12.75">
      <c r="B25" t="s">
        <v>704</v>
      </c>
      <c r="I25" t="s">
        <v>62</v>
      </c>
    </row>
    <row r="26" spans="2:9" ht="12.75">
      <c r="B26" t="s">
        <v>705</v>
      </c>
      <c r="I26" t="s">
        <v>62</v>
      </c>
    </row>
    <row r="27" spans="2:9" ht="12.75">
      <c r="B27" t="s">
        <v>706</v>
      </c>
      <c r="I27" t="s">
        <v>62</v>
      </c>
    </row>
    <row r="28" spans="2:9" ht="12.75">
      <c r="B28" t="s">
        <v>707</v>
      </c>
      <c r="I28" t="s">
        <v>62</v>
      </c>
    </row>
    <row r="29" spans="2:9" ht="12.75">
      <c r="B29" t="s">
        <v>708</v>
      </c>
      <c r="I29" t="s">
        <v>62</v>
      </c>
    </row>
    <row r="30" spans="2:9" ht="12.75">
      <c r="B30" t="s">
        <v>346</v>
      </c>
      <c r="I30" t="s">
        <v>287</v>
      </c>
    </row>
    <row r="31" spans="1:9" ht="12.75">
      <c r="A31" t="s">
        <v>696</v>
      </c>
      <c r="I31" t="s">
        <v>62</v>
      </c>
    </row>
    <row r="32" spans="2:9" ht="12.75">
      <c r="B32" t="s">
        <v>697</v>
      </c>
      <c r="I32" t="s">
        <v>709</v>
      </c>
    </row>
    <row r="33" spans="2:9" ht="12.75">
      <c r="B33" t="s">
        <v>698</v>
      </c>
      <c r="I33" t="s">
        <v>253</v>
      </c>
    </row>
    <row r="34" spans="2:9" ht="12.75">
      <c r="B34" t="s">
        <v>699</v>
      </c>
      <c r="I34" t="s">
        <v>253</v>
      </c>
    </row>
    <row r="35" spans="2:9" ht="12.75">
      <c r="B35" t="s">
        <v>700</v>
      </c>
      <c r="I35" t="s">
        <v>253</v>
      </c>
    </row>
    <row r="36" spans="2:9" ht="12.75">
      <c r="B36" t="s">
        <v>701</v>
      </c>
      <c r="I36" t="s">
        <v>253</v>
      </c>
    </row>
    <row r="37" spans="2:9" ht="12.75">
      <c r="B37" t="s">
        <v>702</v>
      </c>
      <c r="I37" t="s">
        <v>253</v>
      </c>
    </row>
    <row r="38" spans="2:9" ht="12.75">
      <c r="B38" t="s">
        <v>703</v>
      </c>
      <c r="I38" t="s">
        <v>253</v>
      </c>
    </row>
    <row r="39" spans="2:9" ht="12.75">
      <c r="B39" t="s">
        <v>704</v>
      </c>
      <c r="I39" t="s">
        <v>253</v>
      </c>
    </row>
    <row r="40" spans="2:9" ht="12.75">
      <c r="B40" t="s">
        <v>705</v>
      </c>
      <c r="I40" t="s">
        <v>253</v>
      </c>
    </row>
    <row r="41" spans="2:9" ht="12.75">
      <c r="B41" t="s">
        <v>706</v>
      </c>
      <c r="I41" t="s">
        <v>253</v>
      </c>
    </row>
    <row r="42" spans="2:9" ht="12.75">
      <c r="B42" t="s">
        <v>707</v>
      </c>
      <c r="I42" t="s">
        <v>253</v>
      </c>
    </row>
    <row r="43" spans="2:9" ht="12.75">
      <c r="B43" t="s">
        <v>708</v>
      </c>
      <c r="I43" t="s">
        <v>253</v>
      </c>
    </row>
    <row r="44" spans="2:9" ht="12.75">
      <c r="B44" t="s">
        <v>346</v>
      </c>
      <c r="I44" t="s">
        <v>253</v>
      </c>
    </row>
    <row r="45" spans="1:9" ht="12.75">
      <c r="A45" t="s">
        <v>696</v>
      </c>
      <c r="I45" t="s">
        <v>62</v>
      </c>
    </row>
    <row r="46" spans="2:9" ht="12.75">
      <c r="B46" t="s">
        <v>697</v>
      </c>
      <c r="I46" t="s">
        <v>311</v>
      </c>
    </row>
    <row r="47" spans="2:9" ht="12.75">
      <c r="B47" t="s">
        <v>698</v>
      </c>
      <c r="I47" t="s">
        <v>253</v>
      </c>
    </row>
    <row r="48" spans="2:9" ht="12.75">
      <c r="B48" t="s">
        <v>699</v>
      </c>
      <c r="I48" t="s">
        <v>253</v>
      </c>
    </row>
    <row r="49" spans="2:9" ht="12.75">
      <c r="B49" t="s">
        <v>700</v>
      </c>
      <c r="I49" t="s">
        <v>253</v>
      </c>
    </row>
    <row r="50" spans="2:9" ht="12.75">
      <c r="B50" t="s">
        <v>701</v>
      </c>
      <c r="I50" t="s">
        <v>253</v>
      </c>
    </row>
    <row r="51" spans="2:9" ht="12.75">
      <c r="B51" t="s">
        <v>702</v>
      </c>
      <c r="I51" t="s">
        <v>253</v>
      </c>
    </row>
    <row r="52" spans="2:9" ht="12.75">
      <c r="B52" t="s">
        <v>703</v>
      </c>
      <c r="I52" t="s">
        <v>253</v>
      </c>
    </row>
    <row r="53" spans="2:9" ht="12.75">
      <c r="B53" t="s">
        <v>704</v>
      </c>
      <c r="I53" t="s">
        <v>253</v>
      </c>
    </row>
    <row r="54" spans="2:9" ht="12.75">
      <c r="B54" t="s">
        <v>705</v>
      </c>
      <c r="I54" t="s">
        <v>253</v>
      </c>
    </row>
    <row r="55" spans="2:9" ht="12.75">
      <c r="B55" t="s">
        <v>706</v>
      </c>
      <c r="I55" t="s">
        <v>253</v>
      </c>
    </row>
    <row r="56" spans="2:9" ht="12.75">
      <c r="B56" t="s">
        <v>707</v>
      </c>
      <c r="I56" t="s">
        <v>253</v>
      </c>
    </row>
    <row r="57" spans="2:9" ht="12.75">
      <c r="B57" t="s">
        <v>708</v>
      </c>
      <c r="I57" t="s">
        <v>253</v>
      </c>
    </row>
    <row r="58" spans="2:9" ht="12.75">
      <c r="B58" t="s">
        <v>346</v>
      </c>
      <c r="I58" t="s">
        <v>253</v>
      </c>
    </row>
    <row r="59" spans="1:9" ht="12.75">
      <c r="A59" t="s">
        <v>696</v>
      </c>
      <c r="I59" t="s">
        <v>62</v>
      </c>
    </row>
    <row r="60" spans="2:9" ht="12.75">
      <c r="B60" t="s">
        <v>697</v>
      </c>
      <c r="I60" t="s">
        <v>710</v>
      </c>
    </row>
    <row r="61" spans="2:9" ht="12.75">
      <c r="B61" t="s">
        <v>698</v>
      </c>
      <c r="I61" t="s">
        <v>253</v>
      </c>
    </row>
    <row r="62" spans="2:9" ht="12.75">
      <c r="B62" t="s">
        <v>699</v>
      </c>
      <c r="I62" t="s">
        <v>253</v>
      </c>
    </row>
    <row r="63" spans="2:9" ht="12.75">
      <c r="B63" t="s">
        <v>700</v>
      </c>
      <c r="I63" t="s">
        <v>253</v>
      </c>
    </row>
    <row r="64" spans="2:9" ht="12.75">
      <c r="B64" t="s">
        <v>701</v>
      </c>
      <c r="I64" t="s">
        <v>253</v>
      </c>
    </row>
    <row r="65" spans="2:9" ht="12.75">
      <c r="B65" t="s">
        <v>702</v>
      </c>
      <c r="I65" t="s">
        <v>253</v>
      </c>
    </row>
    <row r="66" spans="2:9" ht="12.75">
      <c r="B66" t="s">
        <v>703</v>
      </c>
      <c r="I66" t="s">
        <v>253</v>
      </c>
    </row>
    <row r="67" spans="2:9" ht="12.75">
      <c r="B67" t="s">
        <v>704</v>
      </c>
      <c r="I67" t="s">
        <v>253</v>
      </c>
    </row>
    <row r="68" spans="2:9" ht="12.75">
      <c r="B68" t="s">
        <v>705</v>
      </c>
      <c r="I68" t="s">
        <v>253</v>
      </c>
    </row>
    <row r="69" spans="2:9" ht="12.75">
      <c r="B69" t="s">
        <v>706</v>
      </c>
      <c r="I69" t="s">
        <v>253</v>
      </c>
    </row>
    <row r="70" spans="2:9" ht="12.75">
      <c r="B70" t="s">
        <v>707</v>
      </c>
      <c r="I70" t="s">
        <v>253</v>
      </c>
    </row>
    <row r="71" spans="2:9" ht="12.75">
      <c r="B71" t="s">
        <v>708</v>
      </c>
      <c r="I71" t="s">
        <v>253</v>
      </c>
    </row>
    <row r="72" spans="2:9" ht="12.75">
      <c r="B72" t="s">
        <v>346</v>
      </c>
      <c r="I72" t="s">
        <v>253</v>
      </c>
    </row>
  </sheetData>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8"/>
  <sheetViews>
    <sheetView workbookViewId="0" topLeftCell="A1">
      <selection activeCell="A1" sqref="A1"/>
    </sheetView>
  </sheetViews>
  <sheetFormatPr defaultColWidth="9.140625" defaultRowHeight="12.75"/>
  <sheetData>
    <row r="1" ht="12.75">
      <c r="A1" s="1" t="s">
        <v>88</v>
      </c>
    </row>
    <row r="2" ht="12.75">
      <c r="A2" s="2" t="s">
        <v>89</v>
      </c>
    </row>
    <row r="3" ht="12.75">
      <c r="A3" s="2" t="s">
        <v>90</v>
      </c>
    </row>
    <row r="4" ht="12.75">
      <c r="A4" s="2" t="s">
        <v>91</v>
      </c>
    </row>
    <row r="5" spans="2:11" ht="12.75">
      <c r="B5" s="4" t="s">
        <v>92</v>
      </c>
      <c r="E5" s="4" t="s">
        <v>93</v>
      </c>
      <c r="H5" s="4" t="s">
        <v>94</v>
      </c>
      <c r="K5" s="4" t="s">
        <v>95</v>
      </c>
    </row>
    <row r="6" spans="1:13" ht="12.75">
      <c r="A6" s="2" t="s">
        <v>11</v>
      </c>
      <c r="B6" s="2" t="s">
        <v>96</v>
      </c>
      <c r="C6" s="2" t="s">
        <v>97</v>
      </c>
      <c r="D6" s="2" t="s">
        <v>4</v>
      </c>
      <c r="E6" s="2" t="s">
        <v>96</v>
      </c>
      <c r="F6" s="2" t="s">
        <v>97</v>
      </c>
      <c r="G6" s="2" t="s">
        <v>4</v>
      </c>
      <c r="H6" s="2" t="s">
        <v>96</v>
      </c>
      <c r="I6" s="2" t="s">
        <v>97</v>
      </c>
      <c r="J6" s="2" t="s">
        <v>4</v>
      </c>
      <c r="K6" s="2" t="s">
        <v>96</v>
      </c>
      <c r="L6" s="2" t="s">
        <v>97</v>
      </c>
      <c r="M6" s="2" t="s">
        <v>4</v>
      </c>
    </row>
    <row r="7" spans="1:13" ht="12.75">
      <c r="A7" t="s">
        <v>98</v>
      </c>
      <c r="B7" s="3">
        <v>0</v>
      </c>
      <c r="C7" s="3">
        <v>0</v>
      </c>
      <c r="D7" s="3">
        <v>0</v>
      </c>
      <c r="E7" s="5">
        <v>0</v>
      </c>
      <c r="F7" s="5">
        <v>0</v>
      </c>
      <c r="G7" s="5">
        <v>0</v>
      </c>
      <c r="H7" s="3">
        <v>0</v>
      </c>
      <c r="I7" s="3">
        <v>0</v>
      </c>
      <c r="J7" s="3">
        <v>9602</v>
      </c>
      <c r="K7" s="3">
        <v>0</v>
      </c>
      <c r="L7" s="3">
        <v>0</v>
      </c>
      <c r="M7" s="3">
        <v>0</v>
      </c>
    </row>
    <row r="8" spans="1:13" ht="12.75">
      <c r="A8" t="s">
        <v>99</v>
      </c>
      <c r="B8" s="3">
        <v>0</v>
      </c>
      <c r="C8" s="3">
        <v>0</v>
      </c>
      <c r="D8" s="3">
        <v>2</v>
      </c>
      <c r="E8" s="5">
        <v>0</v>
      </c>
      <c r="F8" s="5">
        <v>0</v>
      </c>
      <c r="G8" s="5">
        <v>0.1899999976158142</v>
      </c>
      <c r="H8" s="3">
        <v>0</v>
      </c>
      <c r="I8" s="3">
        <v>0</v>
      </c>
      <c r="J8" s="3">
        <v>8465</v>
      </c>
      <c r="K8" s="3">
        <v>0</v>
      </c>
      <c r="L8" s="3">
        <v>0</v>
      </c>
      <c r="M8" s="3">
        <v>0</v>
      </c>
    </row>
    <row r="9" spans="1:13" ht="12.75">
      <c r="A9" t="s">
        <v>100</v>
      </c>
      <c r="B9" s="3">
        <v>7</v>
      </c>
      <c r="C9" s="3">
        <v>6</v>
      </c>
      <c r="D9" s="3">
        <v>5</v>
      </c>
      <c r="E9" s="5">
        <v>6.409999847412109</v>
      </c>
      <c r="F9" s="5">
        <v>6.630000114440918</v>
      </c>
      <c r="G9" s="5">
        <v>5.789999961853027</v>
      </c>
      <c r="H9" s="3">
        <v>249760</v>
      </c>
      <c r="I9" s="3">
        <v>260202</v>
      </c>
      <c r="J9" s="3">
        <v>248158</v>
      </c>
      <c r="K9" s="3">
        <v>5123</v>
      </c>
      <c r="L9" s="3">
        <v>394</v>
      </c>
      <c r="M9" s="3">
        <v>1795</v>
      </c>
    </row>
    <row r="10" spans="1:13" ht="12.75">
      <c r="A10" t="s">
        <v>101</v>
      </c>
      <c r="B10" s="3">
        <v>7</v>
      </c>
      <c r="C10" s="3">
        <v>10</v>
      </c>
      <c r="D10" s="3">
        <v>13</v>
      </c>
      <c r="E10" s="5">
        <v>9.59000015258789</v>
      </c>
      <c r="F10" s="5">
        <v>9.329999923706055</v>
      </c>
      <c r="G10" s="5">
        <v>13.079999923706055</v>
      </c>
      <c r="H10" s="3">
        <v>298245</v>
      </c>
      <c r="I10" s="3">
        <v>269486</v>
      </c>
      <c r="J10" s="3">
        <v>375242</v>
      </c>
      <c r="K10" s="3">
        <v>5611</v>
      </c>
      <c r="L10" s="3">
        <v>0</v>
      </c>
      <c r="M10" s="3">
        <v>1732</v>
      </c>
    </row>
    <row r="11" spans="1:13" ht="12.75">
      <c r="A11" t="s">
        <v>102</v>
      </c>
      <c r="B11" s="3">
        <v>8</v>
      </c>
      <c r="C11" s="3">
        <v>8</v>
      </c>
      <c r="D11" s="3">
        <v>6</v>
      </c>
      <c r="E11" s="5">
        <v>7.269999980926514</v>
      </c>
      <c r="F11" s="5">
        <v>7.880000114440918</v>
      </c>
      <c r="G11" s="5">
        <v>7.800000190734863</v>
      </c>
      <c r="H11" s="3">
        <v>183196</v>
      </c>
      <c r="I11" s="3">
        <v>195391</v>
      </c>
      <c r="J11" s="3">
        <v>199469</v>
      </c>
      <c r="K11" s="3">
        <v>2816</v>
      </c>
      <c r="L11" s="3">
        <v>0</v>
      </c>
      <c r="M11" s="3">
        <v>1523</v>
      </c>
    </row>
    <row r="12" spans="1:13" ht="12.75">
      <c r="A12" t="s">
        <v>103</v>
      </c>
      <c r="B12" s="3">
        <v>1</v>
      </c>
      <c r="C12" s="3">
        <v>1</v>
      </c>
      <c r="D12" s="3">
        <v>1</v>
      </c>
      <c r="E12" s="5">
        <v>0.5600000023841858</v>
      </c>
      <c r="F12" s="5">
        <v>0.5600000023841858</v>
      </c>
      <c r="G12" s="5">
        <v>0.5600000023841858</v>
      </c>
      <c r="H12" s="3">
        <v>12759</v>
      </c>
      <c r="I12" s="3">
        <v>12681</v>
      </c>
      <c r="J12" s="3">
        <v>13207</v>
      </c>
      <c r="K12" s="3">
        <v>197</v>
      </c>
      <c r="L12" s="3">
        <v>0</v>
      </c>
      <c r="M12" s="3">
        <v>185</v>
      </c>
    </row>
    <row r="13" spans="1:13" ht="12.75">
      <c r="A13" t="s">
        <v>104</v>
      </c>
      <c r="B13" s="3">
        <v>0</v>
      </c>
      <c r="C13" s="3">
        <v>0</v>
      </c>
      <c r="D13" s="3">
        <v>1</v>
      </c>
      <c r="E13" s="5">
        <v>0</v>
      </c>
      <c r="F13" s="5">
        <v>0</v>
      </c>
      <c r="G13" s="5">
        <v>1</v>
      </c>
      <c r="H13" s="3">
        <v>0</v>
      </c>
      <c r="I13" s="3">
        <v>0</v>
      </c>
      <c r="J13" s="3">
        <v>41940</v>
      </c>
      <c r="K13" s="3">
        <v>0</v>
      </c>
      <c r="L13" s="3">
        <v>0</v>
      </c>
      <c r="M13" s="3">
        <v>0</v>
      </c>
    </row>
    <row r="14" spans="1:13" ht="12.75">
      <c r="A14" t="s">
        <v>105</v>
      </c>
      <c r="B14" s="3">
        <v>0</v>
      </c>
      <c r="C14" s="3">
        <v>0</v>
      </c>
      <c r="D14" s="3">
        <v>3</v>
      </c>
      <c r="E14" s="5">
        <v>0</v>
      </c>
      <c r="F14" s="5">
        <v>0</v>
      </c>
      <c r="G14" s="5">
        <v>3</v>
      </c>
      <c r="H14" s="3">
        <v>0</v>
      </c>
      <c r="I14" s="3">
        <v>0</v>
      </c>
      <c r="J14" s="3">
        <v>91267</v>
      </c>
      <c r="K14" s="3">
        <v>0</v>
      </c>
      <c r="L14" s="3">
        <v>0</v>
      </c>
      <c r="M14" s="3">
        <v>144</v>
      </c>
    </row>
    <row r="15" spans="1:13" ht="12.75">
      <c r="A15" t="s">
        <v>106</v>
      </c>
      <c r="B15" s="3">
        <v>0</v>
      </c>
      <c r="C15" s="3">
        <v>1</v>
      </c>
      <c r="D15" s="3">
        <v>1</v>
      </c>
      <c r="E15" s="5">
        <v>0</v>
      </c>
      <c r="F15" s="5">
        <v>0.03999999910593033</v>
      </c>
      <c r="G15" s="5">
        <v>1</v>
      </c>
      <c r="H15" s="3">
        <v>0</v>
      </c>
      <c r="I15" s="3">
        <v>10911</v>
      </c>
      <c r="J15" s="3">
        <v>26188</v>
      </c>
      <c r="K15" s="3">
        <v>0</v>
      </c>
      <c r="L15" s="3">
        <v>0</v>
      </c>
      <c r="M15" s="3">
        <v>0</v>
      </c>
    </row>
    <row r="16" spans="1:13" ht="12.75">
      <c r="A16" s="2" t="s">
        <v>107</v>
      </c>
      <c r="B16" s="6">
        <f>SUM(B7:B15)</f>
        <v>4</v>
      </c>
      <c r="C16" s="6">
        <f>SUM(C7:C15)</f>
        <v>4</v>
      </c>
      <c r="D16" s="6">
        <f>SUM(D7:D15)</f>
        <v>4</v>
      </c>
      <c r="E16" s="5">
        <f>SUM(E7:E15)</f>
        <v>4</v>
      </c>
      <c r="F16" s="5">
        <f>SUM(F7:F15)</f>
        <v>4</v>
      </c>
      <c r="G16" s="5">
        <f>SUM(G7:G15)</f>
        <v>4</v>
      </c>
      <c r="H16" s="6">
        <f>SUM(H7:H15)</f>
        <v>4</v>
      </c>
      <c r="I16" s="6">
        <f>SUM(I7:I15)</f>
        <v>4</v>
      </c>
      <c r="J16" s="6">
        <f>SUM(J7:J15)</f>
        <v>4</v>
      </c>
      <c r="K16" s="6">
        <f>SUM(K7:K15)</f>
        <v>4</v>
      </c>
      <c r="L16" s="6">
        <f>SUM(L7:L15)</f>
        <v>4</v>
      </c>
      <c r="M16" s="6">
        <f>SUM(M7:M15)</f>
        <v>4</v>
      </c>
    </row>
    <row r="17" spans="5:10" ht="12.75">
      <c r="E17" s="2" t="s">
        <v>108</v>
      </c>
      <c r="H17" s="3">
        <v>266130</v>
      </c>
      <c r="I17" s="3">
        <v>293666</v>
      </c>
      <c r="J17" s="3">
        <v>381072</v>
      </c>
    </row>
    <row r="18" spans="5:10" ht="12.75">
      <c r="E18" s="2" t="s">
        <v>109</v>
      </c>
      <c r="H18" s="6">
        <f>SUM(H16:H17)</f>
        <v>4</v>
      </c>
      <c r="I18" s="6">
        <f>SUM(I16:I17)</f>
        <v>4</v>
      </c>
      <c r="J18" s="6">
        <f>SUM(J16:J17)</f>
        <v>4</v>
      </c>
    </row>
  </sheetData>
  <mergeCells count="2">
    <mergeCell ref="E17:G17"/>
    <mergeCell ref="E18:G18"/>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1"/>
  <sheetViews>
    <sheetView workbookViewId="0" topLeftCell="A1">
      <selection activeCell="A1" sqref="A1"/>
    </sheetView>
  </sheetViews>
  <sheetFormatPr defaultColWidth="9.140625" defaultRowHeight="12.75"/>
  <sheetData>
    <row r="1" ht="12.75">
      <c r="A1" s="1" t="s">
        <v>110</v>
      </c>
    </row>
    <row r="2" ht="12.75">
      <c r="A2" s="2" t="s">
        <v>89</v>
      </c>
    </row>
    <row r="3" ht="12.75">
      <c r="A3" s="2" t="s">
        <v>90</v>
      </c>
    </row>
    <row r="4" ht="12.75">
      <c r="A4" s="2" t="s">
        <v>91</v>
      </c>
    </row>
    <row r="6" spans="2:17" ht="12.75">
      <c r="B6" s="4" t="s">
        <v>111</v>
      </c>
      <c r="E6" s="4" t="s">
        <v>112</v>
      </c>
      <c r="H6" s="4" t="s">
        <v>113</v>
      </c>
      <c r="K6" s="2" t="s">
        <v>114</v>
      </c>
      <c r="N6" s="2" t="s">
        <v>115</v>
      </c>
      <c r="Q6" s="2" t="s">
        <v>116</v>
      </c>
    </row>
    <row r="7" spans="1:19" ht="12.75">
      <c r="A7" s="2" t="s">
        <v>11</v>
      </c>
      <c r="B7" s="2" t="s">
        <v>96</v>
      </c>
      <c r="C7" s="2" t="s">
        <v>97</v>
      </c>
      <c r="D7" s="2" t="s">
        <v>4</v>
      </c>
      <c r="E7" s="2" t="s">
        <v>96</v>
      </c>
      <c r="F7" s="2" t="s">
        <v>97</v>
      </c>
      <c r="G7" s="2" t="s">
        <v>4</v>
      </c>
      <c r="H7" s="2" t="s">
        <v>96</v>
      </c>
      <c r="I7" s="2" t="s">
        <v>97</v>
      </c>
      <c r="J7" s="2" t="s">
        <v>4</v>
      </c>
      <c r="K7" s="2" t="s">
        <v>96</v>
      </c>
      <c r="L7" s="2" t="s">
        <v>97</v>
      </c>
      <c r="M7" s="2" t="s">
        <v>4</v>
      </c>
      <c r="N7" s="2" t="s">
        <v>96</v>
      </c>
      <c r="O7" s="2" t="s">
        <v>97</v>
      </c>
      <c r="P7" s="2" t="s">
        <v>4</v>
      </c>
      <c r="Q7" s="2" t="s">
        <v>96</v>
      </c>
      <c r="R7" s="2" t="s">
        <v>97</v>
      </c>
      <c r="S7" s="2" t="s">
        <v>4</v>
      </c>
    </row>
    <row r="8" spans="1:19" ht="12.75">
      <c r="A8" t="s">
        <v>98</v>
      </c>
      <c r="B8">
        <v>0</v>
      </c>
      <c r="C8">
        <v>0</v>
      </c>
      <c r="D8">
        <v>0</v>
      </c>
      <c r="E8" s="3">
        <v>0</v>
      </c>
      <c r="F8" s="3">
        <v>0</v>
      </c>
      <c r="G8" t="s">
        <v>117</v>
      </c>
      <c r="H8" s="3">
        <v>0</v>
      </c>
      <c r="I8" s="3">
        <v>0</v>
      </c>
      <c r="J8" t="s">
        <v>117</v>
      </c>
      <c r="K8" s="3">
        <v>0</v>
      </c>
      <c r="L8" s="3">
        <v>0</v>
      </c>
      <c r="M8" t="s">
        <v>117</v>
      </c>
      <c r="N8" s="3">
        <v>0</v>
      </c>
      <c r="O8" s="3">
        <v>0</v>
      </c>
      <c r="P8" t="s">
        <v>117</v>
      </c>
      <c r="Q8" s="3">
        <v>0</v>
      </c>
      <c r="R8" s="3">
        <v>0</v>
      </c>
      <c r="S8" t="s">
        <v>117</v>
      </c>
    </row>
    <row r="9" spans="1:19" ht="12.75">
      <c r="A9" t="s">
        <v>99</v>
      </c>
      <c r="B9">
        <v>0</v>
      </c>
      <c r="C9">
        <v>0</v>
      </c>
      <c r="D9" s="3" t="s">
        <v>118</v>
      </c>
      <c r="E9" s="3">
        <v>0</v>
      </c>
      <c r="F9" s="3">
        <v>0</v>
      </c>
      <c r="G9" s="3">
        <v>45757</v>
      </c>
      <c r="H9" s="3">
        <v>0</v>
      </c>
      <c r="I9" s="3">
        <v>0</v>
      </c>
      <c r="J9" s="3">
        <v>29281</v>
      </c>
      <c r="K9" s="3">
        <v>0</v>
      </c>
      <c r="L9" s="3">
        <v>0</v>
      </c>
      <c r="M9" s="3">
        <v>16476</v>
      </c>
      <c r="N9" s="3">
        <v>0</v>
      </c>
      <c r="O9" s="3">
        <v>0</v>
      </c>
      <c r="P9" s="3">
        <v>0</v>
      </c>
      <c r="Q9" s="3">
        <v>0</v>
      </c>
      <c r="R9" s="3">
        <v>0</v>
      </c>
      <c r="S9" s="3">
        <v>0</v>
      </c>
    </row>
    <row r="10" spans="1:19" ht="12.75">
      <c r="A10" t="s">
        <v>100</v>
      </c>
      <c r="B10" s="3" t="s">
        <v>119</v>
      </c>
      <c r="C10" s="3" t="s">
        <v>120</v>
      </c>
      <c r="D10" s="3" t="s">
        <v>121</v>
      </c>
      <c r="E10" s="3">
        <v>38170</v>
      </c>
      <c r="F10" s="3">
        <v>39187</v>
      </c>
      <c r="G10" s="3">
        <v>42550</v>
      </c>
      <c r="H10" s="3">
        <v>29679</v>
      </c>
      <c r="I10" s="3">
        <v>30363</v>
      </c>
      <c r="J10" s="3">
        <v>30739</v>
      </c>
      <c r="K10" s="3">
        <v>8491</v>
      </c>
      <c r="L10" s="3">
        <v>8823</v>
      </c>
      <c r="M10" s="3">
        <v>11811</v>
      </c>
      <c r="N10" s="3">
        <v>799</v>
      </c>
      <c r="O10" s="3">
        <v>59</v>
      </c>
      <c r="P10" s="3">
        <v>308</v>
      </c>
      <c r="Q10" s="3">
        <v>0</v>
      </c>
      <c r="R10" s="3">
        <v>0</v>
      </c>
      <c r="S10" s="3">
        <v>2</v>
      </c>
    </row>
    <row r="11" spans="1:19" ht="12.75">
      <c r="A11" t="s">
        <v>101</v>
      </c>
      <c r="B11" s="3" t="s">
        <v>122</v>
      </c>
      <c r="C11" s="3" t="s">
        <v>123</v>
      </c>
      <c r="D11" s="3" t="s">
        <v>124</v>
      </c>
      <c r="E11" s="3">
        <v>30528</v>
      </c>
      <c r="F11" s="3">
        <v>28892</v>
      </c>
      <c r="G11" s="3">
        <v>28558</v>
      </c>
      <c r="H11" s="3">
        <v>26391</v>
      </c>
      <c r="I11" s="3">
        <v>25733</v>
      </c>
      <c r="J11" s="3">
        <v>25847</v>
      </c>
      <c r="K11" s="3">
        <v>4137</v>
      </c>
      <c r="L11" s="3">
        <v>3158</v>
      </c>
      <c r="M11" s="3">
        <v>2711</v>
      </c>
      <c r="N11" s="3">
        <v>585</v>
      </c>
      <c r="O11" s="3">
        <v>0</v>
      </c>
      <c r="P11" s="3">
        <v>131</v>
      </c>
      <c r="Q11" s="3">
        <v>0</v>
      </c>
      <c r="R11" s="3">
        <v>0</v>
      </c>
      <c r="S11" s="3">
        <v>1</v>
      </c>
    </row>
    <row r="12" spans="1:19" ht="12.75">
      <c r="A12" t="s">
        <v>102</v>
      </c>
      <c r="B12" s="3" t="s">
        <v>125</v>
      </c>
      <c r="C12" s="3" t="s">
        <v>126</v>
      </c>
      <c r="D12" s="3" t="s">
        <v>127</v>
      </c>
      <c r="E12" s="3">
        <v>24823</v>
      </c>
      <c r="F12" s="3">
        <v>24812</v>
      </c>
      <c r="G12" s="3">
        <v>25370</v>
      </c>
      <c r="H12" s="3">
        <v>22555</v>
      </c>
      <c r="I12" s="3">
        <v>22396</v>
      </c>
      <c r="J12" s="3">
        <v>22673</v>
      </c>
      <c r="K12" s="3">
        <v>2268</v>
      </c>
      <c r="L12" s="3">
        <v>2416</v>
      </c>
      <c r="M12" s="3">
        <v>2697</v>
      </c>
      <c r="N12" s="3">
        <v>388</v>
      </c>
      <c r="O12" s="3">
        <v>0</v>
      </c>
      <c r="P12" s="3">
        <v>194</v>
      </c>
      <c r="Q12" s="3">
        <v>0</v>
      </c>
      <c r="R12" s="3">
        <v>0</v>
      </c>
      <c r="S12" s="3">
        <v>1</v>
      </c>
    </row>
    <row r="13" spans="1:19" ht="12.75">
      <c r="A13" t="s">
        <v>103</v>
      </c>
      <c r="B13" s="3" t="s">
        <v>128</v>
      </c>
      <c r="C13" s="3" t="s">
        <v>128</v>
      </c>
      <c r="D13" s="3" t="s">
        <v>128</v>
      </c>
      <c r="E13" s="3">
        <v>22600</v>
      </c>
      <c r="F13" s="3">
        <v>22814</v>
      </c>
      <c r="G13" s="3">
        <v>23428</v>
      </c>
      <c r="H13" s="3">
        <v>20693</v>
      </c>
      <c r="I13" s="3">
        <v>20693</v>
      </c>
      <c r="J13" s="3">
        <v>21024</v>
      </c>
      <c r="K13" s="3">
        <v>1907</v>
      </c>
      <c r="L13" s="3">
        <v>2121</v>
      </c>
      <c r="M13" s="3">
        <v>2404</v>
      </c>
      <c r="N13" s="3">
        <v>354</v>
      </c>
      <c r="O13" s="3">
        <v>0</v>
      </c>
      <c r="P13" s="3">
        <v>331</v>
      </c>
      <c r="Q13" s="3">
        <v>0</v>
      </c>
      <c r="R13" s="3">
        <v>0</v>
      </c>
      <c r="S13" s="3">
        <v>2</v>
      </c>
    </row>
    <row r="14" spans="1:19" ht="12.75">
      <c r="A14" t="s">
        <v>104</v>
      </c>
      <c r="B14">
        <v>0</v>
      </c>
      <c r="C14">
        <v>0</v>
      </c>
      <c r="D14" s="3" t="s">
        <v>129</v>
      </c>
      <c r="E14" s="3">
        <v>0</v>
      </c>
      <c r="F14" s="3">
        <v>0</v>
      </c>
      <c r="G14" s="3">
        <v>41940</v>
      </c>
      <c r="H14" s="3">
        <v>0</v>
      </c>
      <c r="I14" s="3">
        <v>0</v>
      </c>
      <c r="J14" s="3">
        <v>30701</v>
      </c>
      <c r="K14" s="3">
        <v>0</v>
      </c>
      <c r="L14" s="3">
        <v>0</v>
      </c>
      <c r="M14" s="3">
        <v>11239</v>
      </c>
      <c r="N14" s="3">
        <v>0</v>
      </c>
      <c r="O14" s="3">
        <v>0</v>
      </c>
      <c r="P14" s="3">
        <v>0</v>
      </c>
      <c r="Q14" s="3">
        <v>0</v>
      </c>
      <c r="R14" s="3">
        <v>0</v>
      </c>
      <c r="S14" s="3">
        <v>0</v>
      </c>
    </row>
    <row r="15" spans="1:19" ht="12.75">
      <c r="A15" t="s">
        <v>105</v>
      </c>
      <c r="B15">
        <v>0</v>
      </c>
      <c r="C15">
        <v>0</v>
      </c>
      <c r="D15" s="3" t="s">
        <v>130</v>
      </c>
      <c r="E15" s="3">
        <v>0</v>
      </c>
      <c r="F15" s="3">
        <v>0</v>
      </c>
      <c r="G15" s="3">
        <v>30374</v>
      </c>
      <c r="H15" s="3">
        <v>0</v>
      </c>
      <c r="I15" s="3">
        <v>0</v>
      </c>
      <c r="J15" s="3">
        <v>26409</v>
      </c>
      <c r="K15" s="3">
        <v>0</v>
      </c>
      <c r="L15" s="3">
        <v>0</v>
      </c>
      <c r="M15" s="3">
        <v>3965</v>
      </c>
      <c r="N15" s="3">
        <v>0</v>
      </c>
      <c r="O15" s="3">
        <v>0</v>
      </c>
      <c r="P15" s="3">
        <v>48</v>
      </c>
      <c r="Q15" s="3">
        <v>0</v>
      </c>
      <c r="R15" s="3">
        <v>0</v>
      </c>
      <c r="S15" s="3">
        <v>0</v>
      </c>
    </row>
    <row r="16" spans="1:19" ht="12.75">
      <c r="A16" t="s">
        <v>106</v>
      </c>
      <c r="B16">
        <v>0</v>
      </c>
      <c r="C16" s="3" t="s">
        <v>131</v>
      </c>
      <c r="D16" s="3" t="s">
        <v>129</v>
      </c>
      <c r="E16" s="3">
        <v>0</v>
      </c>
      <c r="F16" s="3">
        <v>311743</v>
      </c>
      <c r="G16" s="3">
        <v>26188</v>
      </c>
      <c r="H16" s="3">
        <v>0</v>
      </c>
      <c r="I16" s="3">
        <v>299000</v>
      </c>
      <c r="J16" s="3">
        <v>25118</v>
      </c>
      <c r="K16" s="3">
        <v>0</v>
      </c>
      <c r="L16" s="3">
        <v>12743</v>
      </c>
      <c r="M16" s="3">
        <v>1070</v>
      </c>
      <c r="N16" s="3">
        <v>0</v>
      </c>
      <c r="O16" s="3">
        <v>0</v>
      </c>
      <c r="P16" s="3">
        <v>0</v>
      </c>
      <c r="Q16" s="3">
        <v>0</v>
      </c>
      <c r="R16" s="3">
        <v>0</v>
      </c>
      <c r="S16" s="3">
        <v>0</v>
      </c>
    </row>
    <row r="17" spans="2:19" ht="12.75">
      <c r="B17" s="3" t="s">
        <v>132</v>
      </c>
      <c r="C17" s="3" t="s">
        <v>133</v>
      </c>
      <c r="D17" s="3" t="s">
        <v>134</v>
      </c>
      <c r="E17" s="3">
        <v>30670</v>
      </c>
      <c r="F17" s="3">
        <v>30718</v>
      </c>
      <c r="G17" s="3">
        <v>30819</v>
      </c>
      <c r="H17" s="3">
        <v>25982</v>
      </c>
      <c r="I17" s="3">
        <v>26266</v>
      </c>
      <c r="J17" s="3">
        <v>26081</v>
      </c>
      <c r="K17" s="3">
        <v>4688</v>
      </c>
      <c r="L17" s="3">
        <v>4451</v>
      </c>
      <c r="M17" s="3">
        <v>4738</v>
      </c>
      <c r="N17" s="3">
        <v>577</v>
      </c>
      <c r="O17" s="3">
        <v>16</v>
      </c>
      <c r="P17" s="3">
        <v>165</v>
      </c>
      <c r="Q17" s="3">
        <v>0</v>
      </c>
      <c r="R17" s="3">
        <v>0</v>
      </c>
      <c r="S17" s="3">
        <v>1</v>
      </c>
    </row>
    <row r="19" ht="12.75">
      <c r="A19" s="2" t="s">
        <v>135</v>
      </c>
    </row>
    <row r="20" ht="12.75">
      <c r="A20" s="2" t="s">
        <v>136</v>
      </c>
    </row>
    <row r="21" ht="12.75">
      <c r="A21" s="2" t="s">
        <v>137</v>
      </c>
    </row>
  </sheetData>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9"/>
  <sheetViews>
    <sheetView workbookViewId="0" topLeftCell="A1">
      <selection activeCell="A1" sqref="A1"/>
    </sheetView>
  </sheetViews>
  <sheetFormatPr defaultColWidth="9.140625" defaultRowHeight="12.75"/>
  <sheetData>
    <row r="1" ht="12.75">
      <c r="A1" s="1" t="s">
        <v>138</v>
      </c>
    </row>
    <row r="2" ht="12.75">
      <c r="A2" s="2" t="s">
        <v>89</v>
      </c>
    </row>
    <row r="3" ht="12.75">
      <c r="A3" s="2" t="s">
        <v>90</v>
      </c>
    </row>
    <row r="4" ht="12.75">
      <c r="A4" s="2" t="s">
        <v>91</v>
      </c>
    </row>
    <row r="5" spans="1:5" ht="12.75">
      <c r="A5" s="4" t="s">
        <v>139</v>
      </c>
      <c r="E5" s="4" t="s">
        <v>140</v>
      </c>
    </row>
    <row r="6" spans="1:11" ht="12.75">
      <c r="A6" s="2" t="s">
        <v>141</v>
      </c>
      <c r="E6" s="2" t="s">
        <v>142</v>
      </c>
      <c r="H6" s="2" t="s">
        <v>143</v>
      </c>
      <c r="K6" s="2" t="s">
        <v>144</v>
      </c>
    </row>
    <row r="7" spans="1:13" ht="12.75">
      <c r="A7" s="2" t="s">
        <v>11</v>
      </c>
      <c r="B7" s="2" t="s">
        <v>96</v>
      </c>
      <c r="C7" s="2" t="s">
        <v>97</v>
      </c>
      <c r="D7" s="2" t="s">
        <v>4</v>
      </c>
      <c r="E7" s="2" t="s">
        <v>96</v>
      </c>
      <c r="F7" s="2" t="s">
        <v>97</v>
      </c>
      <c r="G7" s="2" t="s">
        <v>4</v>
      </c>
      <c r="H7" s="2" t="s">
        <v>96</v>
      </c>
      <c r="I7" s="2" t="s">
        <v>97</v>
      </c>
      <c r="J7" s="2" t="s">
        <v>4</v>
      </c>
      <c r="K7" s="2" t="s">
        <v>96</v>
      </c>
      <c r="L7" s="2" t="s">
        <v>97</v>
      </c>
      <c r="M7" s="2" t="s">
        <v>4</v>
      </c>
    </row>
    <row r="8" spans="1:13" ht="12.75">
      <c r="A8" t="s">
        <v>98</v>
      </c>
      <c r="B8">
        <v>0</v>
      </c>
      <c r="C8">
        <v>0</v>
      </c>
      <c r="D8">
        <v>1</v>
      </c>
      <c r="E8">
        <v>0</v>
      </c>
      <c r="F8">
        <v>0</v>
      </c>
      <c r="G8">
        <v>0</v>
      </c>
      <c r="H8">
        <v>0</v>
      </c>
      <c r="I8">
        <v>0</v>
      </c>
      <c r="J8">
        <v>0</v>
      </c>
      <c r="K8">
        <v>0</v>
      </c>
      <c r="L8">
        <v>0</v>
      </c>
      <c r="M8">
        <v>0</v>
      </c>
    </row>
    <row r="9" spans="1:13" ht="12.75">
      <c r="A9" t="s">
        <v>99</v>
      </c>
      <c r="B9">
        <v>0</v>
      </c>
      <c r="C9">
        <v>0</v>
      </c>
      <c r="D9">
        <v>2</v>
      </c>
      <c r="E9">
        <v>0</v>
      </c>
      <c r="F9">
        <v>0</v>
      </c>
      <c r="G9">
        <v>0.5</v>
      </c>
      <c r="H9">
        <v>0</v>
      </c>
      <c r="I9">
        <v>0</v>
      </c>
      <c r="J9">
        <v>0</v>
      </c>
      <c r="K9">
        <v>0</v>
      </c>
      <c r="L9">
        <v>0</v>
      </c>
      <c r="M9">
        <v>0</v>
      </c>
    </row>
    <row r="10" spans="1:13" ht="12.75">
      <c r="A10" t="s">
        <v>100</v>
      </c>
      <c r="B10">
        <v>7</v>
      </c>
      <c r="C10">
        <v>6</v>
      </c>
      <c r="D10">
        <v>5</v>
      </c>
      <c r="E10">
        <v>27.29</v>
      </c>
      <c r="F10">
        <v>30.33</v>
      </c>
      <c r="G10">
        <v>50.6</v>
      </c>
      <c r="H10">
        <v>0.71</v>
      </c>
      <c r="I10">
        <v>1.33</v>
      </c>
      <c r="J10">
        <v>5</v>
      </c>
      <c r="K10">
        <v>2.43</v>
      </c>
      <c r="L10">
        <v>1.5</v>
      </c>
      <c r="M10">
        <v>6</v>
      </c>
    </row>
    <row r="11" spans="1:13" ht="12.75">
      <c r="A11" t="s">
        <v>101</v>
      </c>
      <c r="B11">
        <v>7</v>
      </c>
      <c r="C11">
        <v>10</v>
      </c>
      <c r="D11">
        <v>13</v>
      </c>
      <c r="E11">
        <v>53.29</v>
      </c>
      <c r="F11">
        <v>29.6</v>
      </c>
      <c r="G11">
        <v>37.08</v>
      </c>
      <c r="H11">
        <v>0.29</v>
      </c>
      <c r="I11">
        <v>1.3</v>
      </c>
      <c r="J11">
        <v>8.15</v>
      </c>
      <c r="K11">
        <v>1</v>
      </c>
      <c r="L11">
        <v>2</v>
      </c>
      <c r="M11">
        <v>2.31</v>
      </c>
    </row>
    <row r="12" spans="1:13" ht="12.75">
      <c r="A12" t="s">
        <v>102</v>
      </c>
      <c r="B12">
        <v>8</v>
      </c>
      <c r="C12">
        <v>8</v>
      </c>
      <c r="D12">
        <v>6</v>
      </c>
      <c r="E12">
        <v>29.5</v>
      </c>
      <c r="F12">
        <v>31</v>
      </c>
      <c r="G12">
        <v>50.5</v>
      </c>
      <c r="H12">
        <v>5.63</v>
      </c>
      <c r="I12">
        <v>1.88</v>
      </c>
      <c r="J12">
        <v>6.17</v>
      </c>
      <c r="K12">
        <v>14.38</v>
      </c>
      <c r="L12">
        <v>8.5</v>
      </c>
      <c r="M12">
        <v>3.83</v>
      </c>
    </row>
    <row r="13" spans="1:13" ht="12.75">
      <c r="A13" t="s">
        <v>103</v>
      </c>
      <c r="B13">
        <v>1</v>
      </c>
      <c r="C13">
        <v>1</v>
      </c>
      <c r="D13">
        <v>1</v>
      </c>
      <c r="E13">
        <v>30</v>
      </c>
      <c r="F13">
        <v>20</v>
      </c>
      <c r="G13">
        <v>21</v>
      </c>
      <c r="H13">
        <v>0</v>
      </c>
      <c r="I13">
        <v>0</v>
      </c>
      <c r="J13">
        <v>0</v>
      </c>
      <c r="K13">
        <v>0</v>
      </c>
      <c r="L13">
        <v>0</v>
      </c>
      <c r="M13">
        <v>0</v>
      </c>
    </row>
    <row r="14" spans="1:13" ht="12.75">
      <c r="A14" t="s">
        <v>104</v>
      </c>
      <c r="B14">
        <v>0</v>
      </c>
      <c r="C14">
        <v>0</v>
      </c>
      <c r="D14">
        <v>1</v>
      </c>
      <c r="E14">
        <v>0</v>
      </c>
      <c r="F14">
        <v>0</v>
      </c>
      <c r="G14">
        <v>26</v>
      </c>
      <c r="H14">
        <v>0</v>
      </c>
      <c r="I14">
        <v>0</v>
      </c>
      <c r="J14">
        <v>3</v>
      </c>
      <c r="K14">
        <v>0</v>
      </c>
      <c r="L14">
        <v>0</v>
      </c>
      <c r="M14">
        <v>0</v>
      </c>
    </row>
    <row r="15" spans="1:13" ht="12.75">
      <c r="A15" t="s">
        <v>105</v>
      </c>
      <c r="B15">
        <v>0</v>
      </c>
      <c r="C15">
        <v>0</v>
      </c>
      <c r="D15">
        <v>3</v>
      </c>
      <c r="E15">
        <v>0</v>
      </c>
      <c r="F15">
        <v>0</v>
      </c>
      <c r="G15">
        <v>33</v>
      </c>
      <c r="H15">
        <v>0</v>
      </c>
      <c r="I15">
        <v>0</v>
      </c>
      <c r="J15">
        <v>4.67</v>
      </c>
      <c r="K15">
        <v>0</v>
      </c>
      <c r="L15">
        <v>0</v>
      </c>
      <c r="M15">
        <v>1.33</v>
      </c>
    </row>
    <row r="16" spans="1:13" ht="12.75">
      <c r="A16" t="s">
        <v>106</v>
      </c>
      <c r="B16">
        <v>0</v>
      </c>
      <c r="C16">
        <v>1</v>
      </c>
      <c r="D16">
        <v>1</v>
      </c>
      <c r="E16">
        <v>0</v>
      </c>
      <c r="F16">
        <v>0</v>
      </c>
      <c r="G16">
        <v>15</v>
      </c>
      <c r="H16">
        <v>0</v>
      </c>
      <c r="I16">
        <v>0</v>
      </c>
      <c r="J16">
        <v>4</v>
      </c>
      <c r="K16">
        <v>0</v>
      </c>
      <c r="L16">
        <v>0</v>
      </c>
      <c r="M16">
        <v>0</v>
      </c>
    </row>
    <row r="17" spans="1:13" ht="12.75">
      <c r="A17" s="2" t="s">
        <v>145</v>
      </c>
      <c r="B17" s="2">
        <v>23</v>
      </c>
      <c r="C17" s="2">
        <v>26</v>
      </c>
      <c r="D17" s="2">
        <v>33</v>
      </c>
      <c r="E17" s="2">
        <v>36.09</v>
      </c>
      <c r="F17" s="2">
        <v>28.69</v>
      </c>
      <c r="G17" s="2">
        <v>36.36</v>
      </c>
      <c r="H17" s="2">
        <v>2.26</v>
      </c>
      <c r="I17" s="2">
        <v>1.38</v>
      </c>
      <c r="J17" s="2">
        <v>5.73</v>
      </c>
      <c r="K17" s="2">
        <v>6.04</v>
      </c>
      <c r="L17" s="2">
        <v>3.73</v>
      </c>
      <c r="M17" s="2">
        <v>2.64</v>
      </c>
    </row>
    <row r="18" ht="12.75">
      <c r="A18" s="2" t="s">
        <v>146</v>
      </c>
    </row>
    <row r="19" ht="12.75">
      <c r="A19" s="2" t="s">
        <v>147</v>
      </c>
    </row>
  </sheetData>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21"/>
  <sheetViews>
    <sheetView workbookViewId="0" topLeftCell="A1">
      <selection activeCell="A1" sqref="A1"/>
    </sheetView>
  </sheetViews>
  <sheetFormatPr defaultColWidth="9.140625" defaultRowHeight="12.75"/>
  <sheetData>
    <row r="1" ht="12.75">
      <c r="A1" s="1" t="s">
        <v>148</v>
      </c>
    </row>
    <row r="2" ht="12.75">
      <c r="A2" s="2" t="s">
        <v>89</v>
      </c>
    </row>
    <row r="3" ht="12.75">
      <c r="A3" s="2" t="s">
        <v>90</v>
      </c>
    </row>
    <row r="4" ht="12.75">
      <c r="A4" s="2" t="s">
        <v>91</v>
      </c>
    </row>
    <row r="6" ht="12.75">
      <c r="A6" s="4" t="s">
        <v>149</v>
      </c>
    </row>
    <row r="7" spans="1:4" ht="12.75">
      <c r="A7" s="2" t="s">
        <v>150</v>
      </c>
      <c r="B7" s="2" t="s">
        <v>96</v>
      </c>
      <c r="C7" s="2" t="s">
        <v>97</v>
      </c>
      <c r="D7" s="2" t="s">
        <v>4</v>
      </c>
    </row>
    <row r="8" spans="1:4" ht="12.75">
      <c r="A8" s="2" t="s">
        <v>151</v>
      </c>
      <c r="B8" s="3">
        <v>0</v>
      </c>
      <c r="C8" s="3">
        <v>0</v>
      </c>
      <c r="D8" s="3">
        <v>0</v>
      </c>
    </row>
    <row r="9" spans="1:4" ht="12.75">
      <c r="A9" s="2" t="s">
        <v>152</v>
      </c>
      <c r="B9" s="3">
        <v>0</v>
      </c>
      <c r="C9" s="3">
        <v>0</v>
      </c>
      <c r="D9" s="3">
        <v>0</v>
      </c>
    </row>
    <row r="11" spans="1:5" ht="12.75">
      <c r="A11" s="4" t="s">
        <v>153</v>
      </c>
      <c r="E11" s="4" t="s">
        <v>154</v>
      </c>
    </row>
    <row r="12" ht="12.75">
      <c r="I12" s="4" t="s">
        <v>155</v>
      </c>
    </row>
    <row r="13" spans="1:12" ht="12.75">
      <c r="A13" s="2" t="s">
        <v>156</v>
      </c>
      <c r="B13" s="2" t="s">
        <v>96</v>
      </c>
      <c r="C13" s="2" t="s">
        <v>97</v>
      </c>
      <c r="D13" s="2" t="s">
        <v>4</v>
      </c>
      <c r="E13" s="2" t="s">
        <v>11</v>
      </c>
      <c r="F13" s="2" t="s">
        <v>96</v>
      </c>
      <c r="G13" s="2" t="s">
        <v>97</v>
      </c>
      <c r="H13" s="2" t="s">
        <v>4</v>
      </c>
      <c r="I13" s="2" t="s">
        <v>157</v>
      </c>
      <c r="J13" s="2" t="s">
        <v>96</v>
      </c>
      <c r="K13" s="2" t="s">
        <v>97</v>
      </c>
      <c r="L13" s="2" t="s">
        <v>4</v>
      </c>
    </row>
    <row r="14" spans="1:12" ht="12.75">
      <c r="A14" s="2" t="s">
        <v>158</v>
      </c>
      <c r="B14" s="3">
        <v>0</v>
      </c>
      <c r="C14" s="3">
        <v>0</v>
      </c>
      <c r="D14" s="3">
        <v>0</v>
      </c>
      <c r="E14" t="s">
        <v>159</v>
      </c>
      <c r="F14" s="3">
        <v>0</v>
      </c>
      <c r="G14" s="3">
        <v>0</v>
      </c>
      <c r="H14" s="3">
        <v>0</v>
      </c>
      <c r="I14" t="s">
        <v>160</v>
      </c>
      <c r="J14" s="3">
        <v>0</v>
      </c>
      <c r="K14" s="3">
        <v>0</v>
      </c>
      <c r="L14" s="3">
        <v>0</v>
      </c>
    </row>
    <row r="15" spans="1:12" ht="12.75">
      <c r="A15" s="2" t="s">
        <v>161</v>
      </c>
      <c r="B15" s="3">
        <v>0</v>
      </c>
      <c r="C15" s="3">
        <v>0</v>
      </c>
      <c r="D15" s="3">
        <v>0</v>
      </c>
      <c r="E15" t="s">
        <v>162</v>
      </c>
      <c r="F15" s="3">
        <v>0</v>
      </c>
      <c r="G15" s="3">
        <v>0</v>
      </c>
      <c r="H15" s="3">
        <v>0</v>
      </c>
      <c r="I15" t="s">
        <v>160</v>
      </c>
      <c r="J15" s="3">
        <v>0</v>
      </c>
      <c r="K15" s="3">
        <v>0</v>
      </c>
      <c r="L15" s="3">
        <v>0</v>
      </c>
    </row>
    <row r="16" spans="1:12" ht="12.75">
      <c r="A16" s="2" t="s">
        <v>163</v>
      </c>
      <c r="B16" s="3">
        <v>0</v>
      </c>
      <c r="C16" s="3">
        <v>0</v>
      </c>
      <c r="D16" s="3">
        <v>0.33</v>
      </c>
      <c r="E16" t="s">
        <v>164</v>
      </c>
      <c r="F16" s="3">
        <v>0</v>
      </c>
      <c r="G16" s="3">
        <v>0</v>
      </c>
      <c r="H16" s="3">
        <v>18367</v>
      </c>
      <c r="I16" t="s">
        <v>160</v>
      </c>
      <c r="J16" s="3">
        <v>0</v>
      </c>
      <c r="K16" s="3">
        <v>0</v>
      </c>
      <c r="L16" s="3">
        <v>55658</v>
      </c>
    </row>
    <row r="17" spans="1:12" ht="12.75">
      <c r="A17" s="2" t="s">
        <v>165</v>
      </c>
      <c r="B17" s="3">
        <v>0</v>
      </c>
      <c r="C17" s="3">
        <v>0</v>
      </c>
      <c r="D17" s="3">
        <v>0</v>
      </c>
      <c r="E17" t="s">
        <v>166</v>
      </c>
      <c r="F17" s="3">
        <v>0</v>
      </c>
      <c r="G17" s="3">
        <v>0</v>
      </c>
      <c r="H17" s="3">
        <v>0</v>
      </c>
      <c r="I17" t="s">
        <v>160</v>
      </c>
      <c r="J17" s="3">
        <v>0</v>
      </c>
      <c r="K17" s="3">
        <v>0</v>
      </c>
      <c r="L17" s="3">
        <v>0</v>
      </c>
    </row>
    <row r="18" spans="1:12" ht="12.75">
      <c r="A18" s="2" t="s">
        <v>167</v>
      </c>
      <c r="B18" s="3">
        <v>0</v>
      </c>
      <c r="C18" s="3">
        <v>0</v>
      </c>
      <c r="D18" s="3">
        <v>0</v>
      </c>
      <c r="E18" t="s">
        <v>168</v>
      </c>
      <c r="F18" s="3">
        <v>0</v>
      </c>
      <c r="G18" s="3">
        <v>0</v>
      </c>
      <c r="H18" s="3">
        <v>0</v>
      </c>
      <c r="I18" t="s">
        <v>169</v>
      </c>
      <c r="J18" s="3">
        <v>0</v>
      </c>
      <c r="K18" s="3">
        <v>0</v>
      </c>
      <c r="L18" s="3">
        <v>0</v>
      </c>
    </row>
    <row r="19" spans="1:12" ht="12.75">
      <c r="A19" s="2" t="s">
        <v>170</v>
      </c>
      <c r="B19" s="3">
        <v>22</v>
      </c>
      <c r="C19" s="3">
        <v>11</v>
      </c>
      <c r="D19" s="3">
        <v>7</v>
      </c>
      <c r="E19" t="s">
        <v>171</v>
      </c>
      <c r="F19" s="3">
        <v>26710</v>
      </c>
      <c r="G19" s="3">
        <v>19013</v>
      </c>
      <c r="H19" s="3">
        <v>7303</v>
      </c>
      <c r="I19" t="s">
        <v>172</v>
      </c>
      <c r="J19" s="3">
        <v>1214</v>
      </c>
      <c r="K19" s="3">
        <v>1728</v>
      </c>
      <c r="L19" s="3">
        <v>1043</v>
      </c>
    </row>
    <row r="20" spans="1:12" ht="12.75">
      <c r="A20" s="2" t="s">
        <v>173</v>
      </c>
      <c r="B20" s="3">
        <v>33</v>
      </c>
      <c r="C20" s="3">
        <v>12</v>
      </c>
      <c r="D20" s="3">
        <v>12</v>
      </c>
      <c r="E20" t="s">
        <v>174</v>
      </c>
      <c r="F20" s="3">
        <v>57903</v>
      </c>
      <c r="G20" s="3">
        <v>59636</v>
      </c>
      <c r="H20" s="3">
        <v>71902</v>
      </c>
      <c r="I20" t="s">
        <v>172</v>
      </c>
      <c r="J20" s="3">
        <v>1755</v>
      </c>
      <c r="K20" s="3">
        <v>4970</v>
      </c>
      <c r="L20" s="3">
        <v>5992</v>
      </c>
    </row>
    <row r="21" ht="12.75">
      <c r="A21" s="2" t="s">
        <v>175</v>
      </c>
    </row>
  </sheetData>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H10"/>
  <sheetViews>
    <sheetView workbookViewId="0" topLeftCell="A1">
      <selection activeCell="A1" sqref="A1"/>
    </sheetView>
  </sheetViews>
  <sheetFormatPr defaultColWidth="9.140625" defaultRowHeight="12.75"/>
  <sheetData>
    <row r="1" ht="12.75">
      <c r="A1" s="1" t="s">
        <v>176</v>
      </c>
    </row>
    <row r="2" ht="12.75">
      <c r="A2" s="2" t="s">
        <v>89</v>
      </c>
    </row>
    <row r="3" ht="12.75">
      <c r="A3" s="2" t="s">
        <v>90</v>
      </c>
    </row>
    <row r="4" ht="12.75">
      <c r="A4" s="2" t="s">
        <v>91</v>
      </c>
    </row>
    <row r="5" spans="1:6" ht="12.75">
      <c r="A5" s="3" t="s">
        <v>177</v>
      </c>
      <c r="B5" s="3" t="s">
        <v>178</v>
      </c>
      <c r="C5" s="3" t="s">
        <v>179</v>
      </c>
      <c r="F5" s="3" t="s">
        <v>180</v>
      </c>
    </row>
    <row r="6" spans="3:8" ht="12.75">
      <c r="C6" s="3" t="s">
        <v>96</v>
      </c>
      <c r="D6" s="3" t="s">
        <v>97</v>
      </c>
      <c r="E6" s="3" t="s">
        <v>4</v>
      </c>
      <c r="F6" s="3" t="s">
        <v>96</v>
      </c>
      <c r="G6" s="3" t="s">
        <v>97</v>
      </c>
      <c r="H6" s="3" t="s">
        <v>4</v>
      </c>
    </row>
    <row r="7" spans="1:8" ht="12.75">
      <c r="A7" t="s">
        <v>181</v>
      </c>
      <c r="B7" t="s">
        <v>182</v>
      </c>
      <c r="C7" t="s">
        <v>183</v>
      </c>
      <c r="D7" t="s">
        <v>184</v>
      </c>
      <c r="E7" t="s">
        <v>185</v>
      </c>
      <c r="F7" t="s">
        <v>186</v>
      </c>
      <c r="G7" t="s">
        <v>184</v>
      </c>
      <c r="H7" t="s">
        <v>187</v>
      </c>
    </row>
    <row r="8" spans="1:8" ht="12.75">
      <c r="A8" t="s">
        <v>181</v>
      </c>
      <c r="B8" t="s">
        <v>188</v>
      </c>
      <c r="C8" t="s">
        <v>189</v>
      </c>
      <c r="D8" t="s">
        <v>189</v>
      </c>
      <c r="E8" t="s">
        <v>190</v>
      </c>
      <c r="F8" t="s">
        <v>191</v>
      </c>
      <c r="G8" t="s">
        <v>189</v>
      </c>
      <c r="H8" t="s">
        <v>192</v>
      </c>
    </row>
    <row r="9" spans="1:8" ht="12.75">
      <c r="A9" t="s">
        <v>193</v>
      </c>
      <c r="B9" t="s">
        <v>194</v>
      </c>
      <c r="C9" t="s">
        <v>189</v>
      </c>
      <c r="D9" t="s">
        <v>189</v>
      </c>
      <c r="E9" t="s">
        <v>189</v>
      </c>
      <c r="F9" t="s">
        <v>189</v>
      </c>
      <c r="G9" t="s">
        <v>189</v>
      </c>
      <c r="H9" t="s">
        <v>189</v>
      </c>
    </row>
    <row r="10" spans="1:8" ht="12.75">
      <c r="A10" t="s">
        <v>193</v>
      </c>
      <c r="B10" t="s">
        <v>195</v>
      </c>
      <c r="C10" t="s">
        <v>189</v>
      </c>
      <c r="D10" t="s">
        <v>189</v>
      </c>
      <c r="E10" t="s">
        <v>189</v>
      </c>
      <c r="F10" t="s">
        <v>189</v>
      </c>
      <c r="G10" t="s">
        <v>189</v>
      </c>
      <c r="H10" t="s">
        <v>189</v>
      </c>
    </row>
  </sheetData>
  <mergeCells count="4">
    <mergeCell ref="C5:E5"/>
    <mergeCell ref="F5:H5"/>
    <mergeCell ref="A5:A6"/>
    <mergeCell ref="B5:B6"/>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14"/>
  <sheetViews>
    <sheetView workbookViewId="0" topLeftCell="A1">
      <selection activeCell="A1" sqref="A1"/>
    </sheetView>
  </sheetViews>
  <sheetFormatPr defaultColWidth="9.140625" defaultRowHeight="12.75"/>
  <sheetData>
    <row r="1" ht="12.75">
      <c r="A1" s="1" t="s">
        <v>196</v>
      </c>
    </row>
    <row r="2" ht="12.75">
      <c r="A2" t="s">
        <v>197</v>
      </c>
    </row>
    <row r="4" spans="1:3" ht="12.75">
      <c r="A4" s="2" t="s">
        <v>198</v>
      </c>
      <c r="B4" s="2" t="s">
        <v>181</v>
      </c>
      <c r="C4" s="2" t="s">
        <v>199</v>
      </c>
    </row>
    <row r="5" spans="1:3" ht="12.75">
      <c r="A5" s="2" t="s">
        <v>200</v>
      </c>
      <c r="B5" t="s">
        <v>201</v>
      </c>
      <c r="C5" t="s">
        <v>201</v>
      </c>
    </row>
    <row r="6" spans="1:3" ht="12.75">
      <c r="A6" s="2" t="s">
        <v>202</v>
      </c>
      <c r="B6" t="s">
        <v>189</v>
      </c>
      <c r="C6" t="s">
        <v>189</v>
      </c>
    </row>
    <row r="7" spans="1:3" ht="12.75">
      <c r="A7" s="2" t="s">
        <v>203</v>
      </c>
      <c r="B7" t="s">
        <v>201</v>
      </c>
      <c r="C7" t="s">
        <v>201</v>
      </c>
    </row>
    <row r="8" spans="1:3" ht="12.75">
      <c r="A8" s="2" t="s">
        <v>204</v>
      </c>
      <c r="B8" t="s">
        <v>189</v>
      </c>
      <c r="C8" t="s">
        <v>189</v>
      </c>
    </row>
    <row r="9" spans="1:3" ht="12.75">
      <c r="A9" s="2" t="s">
        <v>205</v>
      </c>
      <c r="C9" s="2" t="s">
        <v>206</v>
      </c>
    </row>
    <row r="11" ht="12.75">
      <c r="A11" s="2" t="s">
        <v>207</v>
      </c>
    </row>
    <row r="12" ht="12.75">
      <c r="A12" s="2" t="s">
        <v>208</v>
      </c>
    </row>
    <row r="14" ht="12.75">
      <c r="A14" s="2" t="s">
        <v>209</v>
      </c>
    </row>
  </sheetData>
  <mergeCells count="1">
    <mergeCell ref="A9:B9"/>
  </mergeCells>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9.140625" defaultRowHeight="12.75"/>
  <sheetData>
    <row r="1" ht="12.75">
      <c r="A1" s="1" t="s">
        <v>210</v>
      </c>
    </row>
    <row r="3" spans="1:3" ht="12.75">
      <c r="A3" s="2" t="s">
        <v>212</v>
      </c>
      <c r="C3" t="s">
        <v>213</v>
      </c>
    </row>
    <row r="4" spans="1:3" ht="12.75">
      <c r="A4" s="2" t="s">
        <v>214</v>
      </c>
      <c r="C4" t="s">
        <v>213</v>
      </c>
    </row>
    <row r="5" spans="1:3" ht="12.75">
      <c r="A5" s="2" t="s">
        <v>215</v>
      </c>
      <c r="C5" t="s">
        <v>216</v>
      </c>
    </row>
    <row r="6" spans="1:3" ht="12.75">
      <c r="A6" s="2" t="s">
        <v>217</v>
      </c>
      <c r="C6" t="s">
        <v>218</v>
      </c>
    </row>
    <row r="7" spans="1:3" ht="12.75">
      <c r="A7" s="2" t="s">
        <v>219</v>
      </c>
      <c r="C7" t="s">
        <v>220</v>
      </c>
    </row>
    <row r="8" spans="1:3" ht="12.75">
      <c r="A8" s="2" t="s">
        <v>221</v>
      </c>
      <c r="C8" t="s">
        <v>222</v>
      </c>
    </row>
    <row r="9" spans="1:3" ht="12.75">
      <c r="A9" s="2" t="s">
        <v>223</v>
      </c>
      <c r="C9" t="s">
        <v>224</v>
      </c>
    </row>
    <row r="10" spans="1:3" ht="12.75">
      <c r="A10" s="2" t="s">
        <v>225</v>
      </c>
      <c r="C10" t="s">
        <v>226</v>
      </c>
    </row>
    <row r="11" spans="1:3" ht="12.75">
      <c r="A11" s="2" t="s">
        <v>227</v>
      </c>
      <c r="C11" t="s">
        <v>228</v>
      </c>
    </row>
    <row r="12" spans="1:3" ht="12.75">
      <c r="A12" s="2" t="s">
        <v>229</v>
      </c>
      <c r="C12" t="s">
        <v>230</v>
      </c>
    </row>
    <row r="13" spans="1:3" ht="12.75">
      <c r="A13" s="2" t="s">
        <v>231</v>
      </c>
      <c r="C13" t="s">
        <v>232</v>
      </c>
    </row>
    <row r="14" spans="1:3" ht="12.75">
      <c r="A14" s="2" t="s">
        <v>233</v>
      </c>
      <c r="C14" t="s">
        <v>234</v>
      </c>
    </row>
    <row r="15" spans="1:3" ht="12.75">
      <c r="A15" s="2" t="s">
        <v>235</v>
      </c>
      <c r="C15" t="s">
        <v>236</v>
      </c>
    </row>
    <row r="18" ht="12.75">
      <c r="A18" s="4" t="s">
        <v>237</v>
      </c>
    </row>
    <row r="19" spans="1:7" ht="12.75">
      <c r="A19" s="2" t="s">
        <v>238</v>
      </c>
      <c r="C19" s="2" t="s">
        <v>239</v>
      </c>
      <c r="E19" s="2" t="s">
        <v>240</v>
      </c>
      <c r="G19" s="2" t="s">
        <v>241</v>
      </c>
    </row>
    <row r="20" spans="1:7" ht="12.75">
      <c r="A20" t="s">
        <v>242</v>
      </c>
      <c r="C20" t="s">
        <v>243</v>
      </c>
      <c r="E20" t="s">
        <v>244</v>
      </c>
      <c r="G20" t="s">
        <v>218</v>
      </c>
    </row>
    <row r="22" ht="12.75">
      <c r="A22" s="4" t="s">
        <v>245</v>
      </c>
    </row>
    <row r="23" spans="1:7" ht="12.75">
      <c r="A23" s="2" t="s">
        <v>238</v>
      </c>
      <c r="C23" s="2" t="s">
        <v>239</v>
      </c>
      <c r="E23" s="2" t="s">
        <v>240</v>
      </c>
      <c r="G23" s="2" t="s">
        <v>241</v>
      </c>
    </row>
    <row r="25" spans="1:7" ht="12.75">
      <c r="A25" t="s">
        <v>246</v>
      </c>
      <c r="C25" t="s">
        <v>247</v>
      </c>
      <c r="E25" t="s">
        <v>216</v>
      </c>
      <c r="G25" t="s">
        <v>248</v>
      </c>
    </row>
    <row r="28" ht="12.75">
      <c r="A28" s="4" t="s">
        <v>249</v>
      </c>
    </row>
    <row r="29" ht="12.75">
      <c r="A29" s="2" t="s">
        <v>250</v>
      </c>
    </row>
    <row r="31" ht="12.75">
      <c r="A31" s="2" t="s">
        <v>251</v>
      </c>
    </row>
    <row r="32" spans="1:9" ht="12.75">
      <c r="A32" t="s">
        <v>252</v>
      </c>
      <c r="I32" t="s">
        <v>253</v>
      </c>
    </row>
    <row r="33" spans="1:9" ht="12.75">
      <c r="A33" t="s">
        <v>254</v>
      </c>
      <c r="I33" t="s">
        <v>253</v>
      </c>
    </row>
    <row r="34" spans="1:9" ht="12.75">
      <c r="A34" t="s">
        <v>255</v>
      </c>
      <c r="I34" t="s">
        <v>256</v>
      </c>
    </row>
    <row r="35" spans="1:9" ht="12.75">
      <c r="A35" t="s">
        <v>257</v>
      </c>
      <c r="I35" t="s">
        <v>258</v>
      </c>
    </row>
    <row r="36" ht="12.75">
      <c r="A36" s="2" t="s">
        <v>259</v>
      </c>
    </row>
    <row r="37" spans="1:9" ht="12.75">
      <c r="A37" t="s">
        <v>260</v>
      </c>
      <c r="I37" t="s">
        <v>261</v>
      </c>
    </row>
    <row r="38" spans="1:9" ht="12.75">
      <c r="A38" t="s">
        <v>262</v>
      </c>
      <c r="I38" t="s">
        <v>253</v>
      </c>
    </row>
    <row r="39" spans="1:9" ht="12.75">
      <c r="A39" t="s">
        <v>263</v>
      </c>
      <c r="I39" t="s">
        <v>253</v>
      </c>
    </row>
    <row r="40" spans="1:9" ht="12.75">
      <c r="A40" t="s">
        <v>264</v>
      </c>
      <c r="I40" t="s">
        <v>265</v>
      </c>
    </row>
    <row r="41" spans="1:9" ht="12.75">
      <c r="A41" t="s">
        <v>266</v>
      </c>
      <c r="I41" t="s">
        <v>253</v>
      </c>
    </row>
    <row r="42" spans="1:9" ht="12.75">
      <c r="A42" t="s">
        <v>267</v>
      </c>
      <c r="I42" t="s">
        <v>253</v>
      </c>
    </row>
    <row r="43" spans="1:9" ht="12.75">
      <c r="A43" t="s">
        <v>268</v>
      </c>
      <c r="I43" t="s">
        <v>129</v>
      </c>
    </row>
    <row r="44" spans="1:9" ht="12.75">
      <c r="A44" t="s">
        <v>269</v>
      </c>
      <c r="I44" t="s">
        <v>253</v>
      </c>
    </row>
    <row r="45" spans="1:9" ht="12.75">
      <c r="A45" t="s">
        <v>270</v>
      </c>
      <c r="I45" t="s">
        <v>253</v>
      </c>
    </row>
    <row r="46" spans="1:9" ht="12.75">
      <c r="A46" t="s">
        <v>271</v>
      </c>
      <c r="I46" t="s">
        <v>272</v>
      </c>
    </row>
    <row r="47" spans="1:9" ht="12.75">
      <c r="A47" t="s">
        <v>273</v>
      </c>
      <c r="I47" t="s">
        <v>253</v>
      </c>
    </row>
    <row r="48" spans="1:9" ht="12.75">
      <c r="A48" t="s">
        <v>274</v>
      </c>
      <c r="I48" t="s">
        <v>253</v>
      </c>
    </row>
    <row r="49" spans="1:9" ht="12.75">
      <c r="A49" t="s">
        <v>275</v>
      </c>
      <c r="I49" t="s">
        <v>253</v>
      </c>
    </row>
    <row r="50" spans="1:9" ht="12.75">
      <c r="A50" t="s">
        <v>276</v>
      </c>
      <c r="I50" t="s">
        <v>253</v>
      </c>
    </row>
    <row r="52" spans="1:3" ht="12.75">
      <c r="A52" s="2" t="s">
        <v>277</v>
      </c>
    </row>
    <row r="55" ht="12.75">
      <c r="A55" s="4" t="s">
        <v>278</v>
      </c>
    </row>
    <row r="56" spans="1:5" ht="12.75">
      <c r="A56" s="2" t="s">
        <v>238</v>
      </c>
      <c r="C56" s="2" t="s">
        <v>239</v>
      </c>
      <c r="E56" s="2" t="s">
        <v>279</v>
      </c>
    </row>
    <row r="57" spans="1:5" ht="12.75">
      <c r="A57" t="s">
        <v>280</v>
      </c>
      <c r="C57" t="s">
        <v>281</v>
      </c>
      <c r="E57" t="s">
        <v>282</v>
      </c>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