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iepilogo" sheetId="1" r:id="rId1"/>
    <sheet name="Commenti Organi di Controllo" sheetId="2" r:id="rId2"/>
    <sheet name="Riepilogo Triennio" sheetId="3" r:id="rId3"/>
    <sheet name="Spese Medie ProCapite" sheetId="4" r:id="rId4"/>
    <sheet name="Giorni Medi Assenza" sheetId="5" r:id="rId5"/>
    <sheet name="Personale Flessibile" sheetId="6" r:id="rId6"/>
    <sheet name="Visualizzazione Limite 2016" sheetId="7" r:id="rId7"/>
    <sheet name="SI_1" sheetId="8" r:id="rId8"/>
    <sheet name="SI_1A" sheetId="9" r:id="rId9"/>
    <sheet name="SICI" sheetId="10" r:id="rId10"/>
    <sheet name="t1" sheetId="11" r:id="rId11"/>
    <sheet name="t2" sheetId="12" r:id="rId12"/>
    <sheet name="t2a" sheetId="13" r:id="rId13"/>
    <sheet name="t3" sheetId="14" r:id="rId14"/>
    <sheet name="t4" sheetId="15" r:id="rId15"/>
    <sheet name="t5" sheetId="16" r:id="rId16"/>
    <sheet name="t6" sheetId="17" r:id="rId17"/>
    <sheet name="t7" sheetId="18" r:id="rId18"/>
    <sheet name="t8" sheetId="19" r:id="rId19"/>
    <sheet name="t9" sheetId="20" r:id="rId20"/>
    <sheet name="t11" sheetId="21" r:id="rId21"/>
    <sheet name="t12" sheetId="22" r:id="rId22"/>
    <sheet name="t13" sheetId="23" r:id="rId23"/>
    <sheet name="t14" sheetId="24" r:id="rId24"/>
    <sheet name="t15" sheetId="25" r:id="rId25"/>
    <sheet name="SchedaRiconciliazione" sheetId="26" r:id="rId26"/>
    <sheet name="SI_1ACONV" sheetId="27" r:id="rId27"/>
  </sheets>
  <definedNames/>
  <calcPr fullCalcOnLoad="1"/>
</workbook>
</file>

<file path=xl/sharedStrings.xml><?xml version="1.0" encoding="utf-8"?>
<sst xmlns="http://schemas.openxmlformats.org/spreadsheetml/2006/main" count="1468" uniqueCount="658">
  <si>
    <t>Stampa  Intero Modello  in data : 10/11/2021</t>
  </si>
  <si>
    <t xml:space="preserve">Tipo Rilevazione : </t>
  </si>
  <si>
    <t>CONSUNTIVAZIONE SPESE</t>
  </si>
  <si>
    <t xml:space="preserve">Anno : </t>
  </si>
  <si>
    <t>2020</t>
  </si>
  <si>
    <t xml:space="preserve">Tipo Istituzione : </t>
  </si>
  <si>
    <t>COMUNI</t>
  </si>
  <si>
    <t xml:space="preserve">Istituzione : </t>
  </si>
  <si>
    <t>4064 - MANZANO</t>
  </si>
  <si>
    <t xml:space="preserve">Contratto : </t>
  </si>
  <si>
    <t>CONTRATTO FRIULI VENEZIAGIULIA</t>
  </si>
  <si>
    <t/>
  </si>
  <si>
    <t>T1</t>
  </si>
  <si>
    <t>T1a</t>
  </si>
  <si>
    <t>T1b</t>
  </si>
  <si>
    <t>T1c</t>
  </si>
  <si>
    <t>T1cbis</t>
  </si>
  <si>
    <t>T1d</t>
  </si>
  <si>
    <t>T1e</t>
  </si>
  <si>
    <t>T1f</t>
  </si>
  <si>
    <t>T1g</t>
  </si>
  <si>
    <t>T1sd</t>
  </si>
  <si>
    <t>T2</t>
  </si>
  <si>
    <t>T2a</t>
  </si>
  <si>
    <t>T3</t>
  </si>
  <si>
    <t>T4</t>
  </si>
  <si>
    <t>T5</t>
  </si>
  <si>
    <t>T6</t>
  </si>
  <si>
    <t>T7</t>
  </si>
  <si>
    <t>T8</t>
  </si>
  <si>
    <t>T9</t>
  </si>
  <si>
    <t>T10</t>
  </si>
  <si>
    <t>T11</t>
  </si>
  <si>
    <t>T12</t>
  </si>
  <si>
    <t>T13</t>
  </si>
  <si>
    <t>T14</t>
  </si>
  <si>
    <t>T15</t>
  </si>
  <si>
    <t>S1</t>
  </si>
  <si>
    <t>S1A</t>
  </si>
  <si>
    <t>SICI</t>
  </si>
  <si>
    <t>Tab.Ric.</t>
  </si>
  <si>
    <t>Tenute all'invio</t>
  </si>
  <si>
    <t>X</t>
  </si>
  <si>
    <t>Dichiarate</t>
  </si>
  <si>
    <t>Inviate</t>
  </si>
  <si>
    <t>Risultano inviati i dati dell'appendice SI1A Convenzioni</t>
  </si>
  <si>
    <t>Il Modello inviato risulta certificato in data : 07/11/2021</t>
  </si>
  <si>
    <t>Il Modello inviato ? stato certificato la prima volta in data : 09/09/2021</t>
  </si>
  <si>
    <t>Riepilogo Anomalie</t>
  </si>
  <si>
    <t>NSIS</t>
  </si>
  <si>
    <t>SQ1</t>
  </si>
  <si>
    <t>SQ2</t>
  </si>
  <si>
    <t>SQ3</t>
  </si>
  <si>
    <t>SQ4</t>
  </si>
  <si>
    <t>SQ5</t>
  </si>
  <si>
    <t>SQ6</t>
  </si>
  <si>
    <t>SQ7</t>
  </si>
  <si>
    <t>SQ8</t>
  </si>
  <si>
    <t>SQ9</t>
  </si>
  <si>
    <t>SQ10</t>
  </si>
  <si>
    <t>Stato</t>
  </si>
  <si>
    <t>-</t>
  </si>
  <si>
    <t>NO</t>
  </si>
  <si>
    <t>IN1</t>
  </si>
  <si>
    <t>IN2</t>
  </si>
  <si>
    <t>IN3</t>
  </si>
  <si>
    <t>IN4</t>
  </si>
  <si>
    <t>IN5</t>
  </si>
  <si>
    <t>IN6</t>
  </si>
  <si>
    <t>IN7</t>
  </si>
  <si>
    <t>IN8</t>
  </si>
  <si>
    <t>IN9</t>
  </si>
  <si>
    <t>IN10</t>
  </si>
  <si>
    <t>IN11</t>
  </si>
  <si>
    <t>IN12</t>
  </si>
  <si>
    <t>IN13</t>
  </si>
  <si>
    <t>IN14</t>
  </si>
  <si>
    <t>IN15</t>
  </si>
  <si>
    <t>IN16</t>
  </si>
  <si>
    <t>IN17</t>
  </si>
  <si>
    <t>Qualora presenti, il dettaglio delle anomalie e delle giustificazioni addotte dall'amministrazione alle incongruenze ? riportato nel "PDF delle anomalie" che dovr? essere presentato all'Organo di controllo contestualmente al presente modello del Conto annuale</t>
  </si>
  <si>
    <t xml:space="preserve">
"Giustificazione presente" se lo stato ha valore GP;
</t>
  </si>
  <si>
    <t xml:space="preserve">"Accettata con riserva" se lo stato ha valore GR;
</t>
  </si>
  <si>
    <t xml:space="preserve">"Accettata" se lo stato ha valore GA;
</t>
  </si>
  <si>
    <t xml:space="preserve">"Non applicabile per il contratto corrente" se lo stato ha valore "-";
</t>
  </si>
  <si>
    <t>Commenti Organi Di Controllo</t>
  </si>
  <si>
    <t xml:space="preserve">Data sottoscrizione del modello da parte del presidente dell'Organo di Controllo interno: </t>
  </si>
  <si>
    <t>18/08/2021</t>
  </si>
  <si>
    <t xml:space="preserve">Commento: </t>
  </si>
  <si>
    <t>nessuno</t>
  </si>
  <si>
    <t>Personale a tempo indeterminato (Tab.1) - Dati riepilogativi dell'ultimo triennio</t>
  </si>
  <si>
    <t xml:space="preserve">Gli aggiornamenti dei prospetti del riepilogo triennale saranno visibili dal giorno successivo a quello di salvataggio delle tabelle. </t>
  </si>
  <si>
    <t>Data ultimo aggiornamento dei valori calcolati: 10/11/2021 01:47:34</t>
  </si>
  <si>
    <t>Gli aggiornamenti dei prospetti del riepilogo triennale vengono effettuati solo per gli ultimi 3 anni di rilevazione</t>
  </si>
  <si>
    <t>Personale a tempo indeterminato al 31.12 (Tab. 1)</t>
  </si>
  <si>
    <t>Numero Mensilità / 12</t>
  </si>
  <si>
    <t>Spese per retribuzioni lorde (Tab. 12+13)</t>
  </si>
  <si>
    <t>di cui arretrati anni precedenti (Tab. 12+13)</t>
  </si>
  <si>
    <t>2018</t>
  </si>
  <si>
    <t>2019</t>
  </si>
  <si>
    <t>SEGRETARI COMUNALI E PROVINCIALI</t>
  </si>
  <si>
    <t>CATEGORIA D</t>
  </si>
  <si>
    <t>CATEGORIA C</t>
  </si>
  <si>
    <t>CATEGORIA B</t>
  </si>
  <si>
    <t>CATEGORIA A</t>
  </si>
  <si>
    <t>RESTANTE PERSONALE</t>
  </si>
  <si>
    <t>Totale</t>
  </si>
  <si>
    <t>Tabella 14</t>
  </si>
  <si>
    <t>Totale costo annuo del lavoro(Tab. 12+13+14)</t>
  </si>
  <si>
    <t>Personale a tempo indeterminato (Tab.1) - Spese medie pro-capite annue in euro dell'ultimo triennio</t>
  </si>
  <si>
    <t>Mensilità/12</t>
  </si>
  <si>
    <t>Spese medie escluso arretrati a.p. (Tab. 12+13)</t>
  </si>
  <si>
    <t>Spese medie per competenze fisse escluso arretrati a.p. (Tab.12)</t>
  </si>
  <si>
    <t>Spese medie per competenze accessorie escluso arretrati a.p. (Tab.13)</t>
  </si>
  <si>
    <t>Valori medi per arretrati a.p. di Tab.12</t>
  </si>
  <si>
    <t>Valori medi per arretrati a.p. di Tab.13</t>
  </si>
  <si>
    <t>n.c.</t>
  </si>
  <si>
    <t>6,08</t>
  </si>
  <si>
    <t>6,41</t>
  </si>
  <si>
    <t>6,63</t>
  </si>
  <si>
    <t>11,42</t>
  </si>
  <si>
    <t>9,59</t>
  </si>
  <si>
    <t>9,33</t>
  </si>
  <si>
    <t>7,25</t>
  </si>
  <si>
    <t>7,27</t>
  </si>
  <si>
    <t>7,88</t>
  </si>
  <si>
    <t>0,54</t>
  </si>
  <si>
    <t>0,56</t>
  </si>
  <si>
    <t>0,04</t>
  </si>
  <si>
    <t>25,29</t>
  </si>
  <si>
    <t>23,82</t>
  </si>
  <si>
    <t>24,42</t>
  </si>
  <si>
    <t>1. Le spese medie annue per ciascuna Categoria sono calcolate dividendo il totale delle spese delle qualifiche appartenenti alla categoria per le unità di riferimento (mensilità della tabella 12 / 12) della stessa categoria.</t>
  </si>
  <si>
    <t>2. Le Spese medie annue per Istituzione sono calcolate come la somma su tutte le categorie del prodotto di ciascun valore medio * mensilità/12 divisa per il totale delle mensilità/12 sommate su tutte le categorie dell'Istituzione.</t>
  </si>
  <si>
    <t>n.c: non calcolabile per mancanza di mensilità attribuite alla categoria</t>
  </si>
  <si>
    <t>Giorni medi assenza  - Dati riepilogativi dell'ultimo triennio</t>
  </si>
  <si>
    <t>PERSONALE</t>
  </si>
  <si>
    <t>GIORNI ASSENZA MEDI ANNUI</t>
  </si>
  <si>
    <t>Presenti di riferimento</t>
  </si>
  <si>
    <t>Ferie</t>
  </si>
  <si>
    <t>Assenza malattia retribuita</t>
  </si>
  <si>
    <t>Altre assenze (meno formazione)</t>
  </si>
  <si>
    <t>Totale personale a t. indeterminato al 31.12  (Tab. 1) o Valore Medio (1)</t>
  </si>
  <si>
    <t>(1) Presenti di riferimento per determinare i gg di assenza: personale presente al 31.12 di tabella 1 - personale comandato/distaccato fuori ruolo, in esonero e in convenzione dell'amministrazione di tabella 3 + personale comandato/distaccato fuori ruolo esterno e in convenzione esterna di tabella 3</t>
  </si>
  <si>
    <t>n.c: non calcolabile per mancanza di presenti di riferimento</t>
  </si>
  <si>
    <t>Personale Flessibile (Tab.2 e SI1) - Dati riepilogativi dell'ultimo triennio</t>
  </si>
  <si>
    <t>PERSONALE (Tab.2 e SI1)</t>
  </si>
  <si>
    <t>Costo del lavoro (in euro)(Tab.14)</t>
  </si>
  <si>
    <t>Spese/costi medi pro-capite(in euro)</t>
  </si>
  <si>
    <t>Unità/n.contratti</t>
  </si>
  <si>
    <t>valori annui lordi</t>
  </si>
  <si>
    <t>Personale a tempo determinato</t>
  </si>
  <si>
    <t>Retribuzioni  come da tabella 14 codice P015</t>
  </si>
  <si>
    <t>valore medio</t>
  </si>
  <si>
    <t>L.S.U./L.P.U.</t>
  </si>
  <si>
    <t>Retribuzioni  come da tabella 14 codice P065</t>
  </si>
  <si>
    <t>Lavoratori Interinali</t>
  </si>
  <si>
    <t>Retribuzioni  come da tabella 14 codice L105+P062</t>
  </si>
  <si>
    <t>Con Contratti formazione lavoro</t>
  </si>
  <si>
    <t>Retribuzioni  come da tabella 14 codice P016</t>
  </si>
  <si>
    <t>N. contratti co.co.co (SI1)</t>
  </si>
  <si>
    <t>Oneri per co.co.co. (Tab. 14: L108)</t>
  </si>
  <si>
    <t>valore medio riferito ai contratti di cococo attivi nell'anno</t>
  </si>
  <si>
    <t>N. incarichi di studio/ricerca e di consulenza (SI1)</t>
  </si>
  <si>
    <t>Oneri per incarichi di studio/ricerca e di consulenza (Tab. 14: L109)</t>
  </si>
  <si>
    <t>valore medio riferito agli incarichi attivi nell'anno</t>
  </si>
  <si>
    <t>N. contratti per prestazioni professionali consistenti nella resa di servizi o adempimenti obbligatori per legge (SI1)</t>
  </si>
  <si>
    <t>Oneri per contratti resa servizi o adempimenti obbligatori per legge (Tab. 14: L115)</t>
  </si>
  <si>
    <t>Valore medio pro-capite della spesa non calcolabile se il personale di riferimento/contratti è uguale a zero</t>
  </si>
  <si>
    <t>Visualizzazione Limite 2016</t>
  </si>
  <si>
    <t>Il sistema controlla che il totale delle risorse della T15, detratte le voci non soggette alla verifica al limite 2016 indicate nella voce LEG398, sia inferiore al limite 2016 indicato nella voce LEG428, con tolleranza di 1000 €.</t>
  </si>
  <si>
    <t>Voce</t>
  </si>
  <si>
    <t>PERSONALE NON DIRIGENTE</t>
  </si>
  <si>
    <t>Totale Amministrazione</t>
  </si>
  <si>
    <t>Totale risorse tabella 15</t>
  </si>
  <si>
    <t>49478</t>
  </si>
  <si>
    <t>Totale voci non rilevanti ai fini della verifica del limite 2016 (#)</t>
  </si>
  <si>
    <t>0</t>
  </si>
  <si>
    <t>Totale risorse soggette alla verifica del limite (a-b)</t>
  </si>
  <si>
    <t>Limite 2016 di cui all'articolo 23, comma 2 del DLgs 75/2017 (##)</t>
  </si>
  <si>
    <t>Coerenza con tolleranza di 1000 €</t>
  </si>
  <si>
    <t>KO*</t>
  </si>
  <si>
    <t>(#) Voce LEG398 della scheda SICI della corrispondente macro-categoria</t>
  </si>
  <si>
    <t>(##) Voce LEG428 della scheda SICI della corrispondente macro-categoria</t>
  </si>
  <si>
    <t>(*) L'intera istituzione è soggetta ad eccezione per il calcolo della squadratura poichè il collegio dei revisori o organo equivalente ha preso atto del superamento del limite</t>
  </si>
  <si>
    <t>Scheda Informativa 1</t>
  </si>
  <si>
    <t>Informazioni Istituzione</t>
  </si>
  <si>
    <t xml:space="preserve">Partita IVA : </t>
  </si>
  <si>
    <t>00548040302</t>
  </si>
  <si>
    <t xml:space="preserve">Codice Fiscale : </t>
  </si>
  <si>
    <t xml:space="preserve">Telefono : </t>
  </si>
  <si>
    <t>0432/938353</t>
  </si>
  <si>
    <t xml:space="preserve">Fax : </t>
  </si>
  <si>
    <t>0432/938351</t>
  </si>
  <si>
    <t xml:space="preserve">Email : </t>
  </si>
  <si>
    <t>ragioneria@comune.manzano.ud.it</t>
  </si>
  <si>
    <t xml:space="preserve">Via : </t>
  </si>
  <si>
    <t>VIA NATISONE</t>
  </si>
  <si>
    <t xml:space="preserve">Numero Civico : </t>
  </si>
  <si>
    <t>34</t>
  </si>
  <si>
    <t xml:space="preserve">C.A.P. : </t>
  </si>
  <si>
    <t>33044</t>
  </si>
  <si>
    <t xml:space="preserve">Citt? : </t>
  </si>
  <si>
    <t>MANZANO</t>
  </si>
  <si>
    <t xml:space="preserve">Provincia : </t>
  </si>
  <si>
    <t>UD</t>
  </si>
  <si>
    <t xml:space="preserve">Codice Catastale : </t>
  </si>
  <si>
    <t>E899</t>
  </si>
  <si>
    <t xml:space="preserve">Popolazione residente : </t>
  </si>
  <si>
    <t>6281</t>
  </si>
  <si>
    <t xml:space="preserve">Superficie(Kmq) : </t>
  </si>
  <si>
    <t>31.04</t>
  </si>
  <si>
    <t xml:space="preserve">Indirizzo pagina web dell'ente : </t>
  </si>
  <si>
    <t>www.comune.manzano.ud.it</t>
  </si>
  <si>
    <t>Responsabile del Procedimento Amministrativo di cui alla legge 7/8/90, N.241 Capo II</t>
  </si>
  <si>
    <t>Cognome</t>
  </si>
  <si>
    <t>Nome</t>
  </si>
  <si>
    <t>Telefono</t>
  </si>
  <si>
    <t>Fax</t>
  </si>
  <si>
    <t>EMail</t>
  </si>
  <si>
    <t>TOMASIN</t>
  </si>
  <si>
    <t>DANIELA</t>
  </si>
  <si>
    <t>0432/938354</t>
  </si>
  <si>
    <t>Referente da contattare</t>
  </si>
  <si>
    <t>GORI</t>
  </si>
  <si>
    <t>FRANCESCO</t>
  </si>
  <si>
    <t>francesco.gori@comune.manzano.ud.it</t>
  </si>
  <si>
    <t>Riepilogo Domande Presenti Nella Circolare</t>
  </si>
  <si>
    <t>I modelli debbono essere sottoscritti dai revisori dei conti</t>
  </si>
  <si>
    <t xml:space="preserve">Domande presenti in circolare : </t>
  </si>
  <si>
    <t>INDICARE IL NUMERO DI UNITÀ DI PERSONALE UTILIZZATO A QUALSIASI TITOLO (COMANDO O ALTRO) NELLE ATTIVITÀ ESTERNALIZZATE CON ESCLUSIONE DELLE UNITÀ EFFETTIVAMENTE CESSATE A SEGUITO DI ESTERNALIZZAZIONI.</t>
  </si>
  <si>
    <t xml:space="preserve"> </t>
  </si>
  <si>
    <t>INDICARE IL NUMERO DEI CONTRATTI DI COLLABORAZIONE COORDINATA E CONTINUATIVA.</t>
  </si>
  <si>
    <t>INDICARE IL NUMERO DEGLI INCARICHI LIBERO PROFESSIONALE, DI STUDIO, RICERCA E CONSULENZA.</t>
  </si>
  <si>
    <t>11</t>
  </si>
  <si>
    <t>INDICARE IL NUMERO DI CONTRATTI PER PRESTAZIONI PROFESSIONALI CONSISTENTI NELLA RESA DI SERVIZI O ADEMPIMENTI OBBLIGATORI PER LEGGE.</t>
  </si>
  <si>
    <t>12</t>
  </si>
  <si>
    <t>Numero di unit? di personale a tempo indeterminato che al 31/12 appartiene alle categorie protette</t>
  </si>
  <si>
    <t>INDICARE IL TOTALE DELLE SOMME TRATTENUTE AI DIPENDENTI NELL'ANNO DI RILEVAZIONE PER LE ASSENZE PER MALATTIA IN APPLICAZIONE DELL'ART. 71 DEL D.L. N. 112 DEL 25/06/2008 CONVERTITO IN L. 133/2008.</t>
  </si>
  <si>
    <t>43</t>
  </si>
  <si>
    <t>QUANTI SONO I DIPENDENTI AL 31.12 IN ASPETTATIVA PER DOTTORATO DI RICERCA CON RETRIBUZIONE A CARICO DELL'AMMINISTRAZIONE AI SENSI DELL'ARTICOLO 2 DELLA LEGGE 476/1984 E S.M.?</t>
  </si>
  <si>
    <t>QUANTE PERSONE SONO STATE IMPIEGATE NELL'ANNO (TEMPO DETER., CO.CO.CO., INCARICHI O ALTRI TIPI DI LAV. FLESSIBILE) IL CUI COSTO È TOTALMENTE SOSTENUTO CON FINANZIAMENTI ESTERNI DELL'U.E. O DI PRIVATI?</t>
  </si>
  <si>
    <t>INDICARE IL NUMERO DELLE UNITÀ RILEVATE IN TABELLA 1 TRA I "PRESENTI AL 31.12" CHE RISULTAVANO TITOLARI DI PERMESSI PER LEGGE N. 104/92.</t>
  </si>
  <si>
    <t>6</t>
  </si>
  <si>
    <t>INDICARE IL NUMERO DELLE UNITÀ RILEVATE IN TABELLA 1 TRA I "PRESENTI AL 31.12" CHE RISULTAVANO TITOLARI DI PERMESSI AI SENSI DELL'ART. 42, C.5 D.LGS.151/2001 E S.M.</t>
  </si>
  <si>
    <t>UNITÀ DI PERSONALE CON QUALIFICA DIRIGENZIALE ASSEGNATE AGLI UFFICI DI DIRETTA COLLABORAZIONE CON GLI ORGANI DI INDIRIZZO POLITICO</t>
  </si>
  <si>
    <t xml:space="preserve">UNITÀ DI PERSONALE NON DIRIGENTE ASSEGNATE AGLI UFFICI DI DIRETTA COLLABORAZIONE CON GLI ORGANI DI INDIRIZZO POLITICO </t>
  </si>
  <si>
    <t>1</t>
  </si>
  <si>
    <t>UNITÀ DI PERS. EST. ALL'ISTITUZIONE, IN POSIZIONE DI COMANDO, DISTACCO, FUORI RUOLO, ESPERTI, CONSULENTI O CO.CO.CO ASSEGNATE AGLI UFFICI DI DIRETTA COLLABORAZIONE CON GLI ORGANI DI INDIRIZZO POLITICO</t>
  </si>
  <si>
    <t>SPESA COMPLESSIVAMENTE SOSTENUTA PER IL PERSONALE CON QUALIFICA DIRIGENZIALE ASSEGNATO AGLI UFFICI DI DIRETTA COLLABORAZIONE CON GLI ORGANI DI INDIRIZZO POLITICO</t>
  </si>
  <si>
    <t>SPESA COMPLESSIVAMENTE SOSTENUTA PER IL PERSONALE NON DIRIGENTE ASSEGNATO AGLI UFFICI DI DIRETTA COLLABORAZIONE CON GLI ORGANI DI INDIRIZZO POLITICO</t>
  </si>
  <si>
    <t>15738</t>
  </si>
  <si>
    <t>SPESA PER IL PERSONALE ESTERNO ALL'ISTITUZ.,IN POSIZ. DI COMANDO/DISTACCO/FUORI RUOLO/ESPERTI/CONSULENTI/CO.CO.CO. ASSEGNATI AGLI UFFICI DI DIRETTA COLLABORAZIONE CON GLI ORGANI DI INDIRIZZO POLITICO</t>
  </si>
  <si>
    <t>INDICARE IL NUMERO DI UNITÀ RILEVATE IN TABELLA 1 TRA I PRESENTI AL 31.12 INQUADRATI IN CATEGORIA B CON PROFILO ASSISTENTE DOMICILIARE</t>
  </si>
  <si>
    <t>INDICARE IL NUMERO DI UNITÀ RILEVATE IN TABELLA 1 TRA I PRESENTI AL 31.12 INQUADRATI IN CATEGORIA D CON PROFILO ASSISTENTE SOCIALE</t>
  </si>
  <si>
    <t>IMPORTO DEL LIMITE DI CUI ALL'ART .1, COMMA 557-QUATER O ART. 1, COMMA 562 DELLA LEGGE N. 296/2006 O DI ANALOGHE DISPOSIZIONI DELLE REGIONI E PROVINCE AUTONOME</t>
  </si>
  <si>
    <t>1512668</t>
  </si>
  <si>
    <t>INDICARE IL NUMERO DI DIPENDENTI POSTI IN ESENZIONE DAL SERVIZIO PER EMERGENZA COVID-19</t>
  </si>
  <si>
    <t xml:space="preserve">INDICARE IL NUMERO DEI GIORNI CONCESSI AI DIPENDENTI POSTI IN ESENZIONE DAL SERVIZIO PER EMERGENZA COVID-19 </t>
  </si>
  <si>
    <t xml:space="preserve">Note e chiarimenti alla rilevazione : </t>
  </si>
  <si>
    <t>Componenti Collegio dei Revisori (o Organo Equivalente)</t>
  </si>
  <si>
    <t>EMail (sostituisce l'ENTE RAPPRESENTATO delle rilevazioni precedenti)</t>
  </si>
  <si>
    <t>PUPPA</t>
  </si>
  <si>
    <t>SILVIA</t>
  </si>
  <si>
    <t>silvia.puppa@gmail.com</t>
  </si>
  <si>
    <t>Scheda Informativa 1A</t>
  </si>
  <si>
    <t>L'Ente fa parte di una "Unione di Comuni", ai sensi dell'art. 32 del d.lgs 267/2000 o di analoghe disposizioni delle Regioni e Province Autonome?</t>
  </si>
  <si>
    <t>SI</t>
  </si>
  <si>
    <t>Nel caso in cui siano stati esternalizzati dei servizi, l'Ente ha adempiuto a quanto previsto dall'articolo 6-bis del d.lgs. 165/2001 come modificato dall'art. 4 c. 2 del d.lgs. 75/2017?</t>
  </si>
  <si>
    <t>E' stato adottato il piano triennale dei fabbisogni di personale previsto dall'art.6, co 2, dlgs 165/2001 modificato dall'art.4 dlgs 75/2017 o analoghe disposizioni delle Regioni e Province Autonome?</t>
  </si>
  <si>
    <t>E' stato adottato il piano annuale delle assunzioni previsto o di analoghe disposizioni delle Regioni e Province Autonome?</t>
  </si>
  <si>
    <t xml:space="preserve">Al 31.12 le funzioni di Direttore Generale erano svolte da:  </t>
  </si>
  <si>
    <t xml:space="preserve"> - Soggetto appositamente incaricato; </t>
  </si>
  <si>
    <t xml:space="preserve"> - Segretario comunale (art. 108 comma 4 d.lgs. 267/2000)</t>
  </si>
  <si>
    <t>L'ente ha attive al 31/12 convenzioni con altri enti ai sensi dell'art. 30 del T.U.E.L. , o di analoghe disposizioni delle Regioni e Province Autonome?</t>
  </si>
  <si>
    <t>E' stato istituito un ufficio / servizio disciplinare?</t>
  </si>
  <si>
    <t xml:space="preserve">Numero di unità di personale assunte come stagionali a progetto </t>
  </si>
  <si>
    <t>Numero di persone in ingresso o uscita con mobilità fra pubblico e privato ex art. 23 bis comma 7 d.lgs.165/2001 o di analoghe disposizioni delle Regioni e Province Autonome</t>
  </si>
  <si>
    <t xml:space="preserve">L'Ente ha provveduto a reinternalizzare funzioni o servizi? </t>
  </si>
  <si>
    <t>In caso di risposta affermativa si passa alla sottodomanda:</t>
  </si>
  <si>
    <t>Ha riassorbito il personale già dipendente di amministrazioni pubbliche secondo quanto previsto dall'art. 19 c. 8 del dlgs. n. 175/2016 e dell¿art. 1 c. 872 della L. 205/2017?</t>
  </si>
  <si>
    <t>L'Ente ha proceduto alla revisione annuale delle partecipazioni societarie TUSP n. 175/2016?</t>
  </si>
  <si>
    <t>Numero di dirigenti della polizia locale</t>
  </si>
  <si>
    <t>Numero appartenenti alla polizia locale di categoria D</t>
  </si>
  <si>
    <t>Numero appartenenti alla polizia locale di categoria C</t>
  </si>
  <si>
    <t>L'Ente gestisce funzioni fondamentali in forma associata ai sensi dell¿art.14, comma 28, L.122/2010 e s.m. oggetto della sentenza additiva della Corte Costituzionale n. 33/2019?</t>
  </si>
  <si>
    <t>Quante funzioni con convenzioni?</t>
  </si>
  <si>
    <t>Quante funzioni con Unione di Comuni?</t>
  </si>
  <si>
    <t>Quanti ex LSU/LPU/ASU sono stati stabilizzati (a tempo indeterminato) nell'anno di rilevazione?</t>
  </si>
  <si>
    <t>Quanti ex LSU/LPU/ASU sono stati contrattualizzati a tempo determinato nell'anno di rilevazione?</t>
  </si>
  <si>
    <t>Quanti ex LSU/LPU/ASU, già contrattualizzati a tempo determinato, hanno avuto proroga nell'anno di rilevazione?</t>
  </si>
  <si>
    <t>L'ente ha rispettato l'equilibrio Pluriennale di bilancio?</t>
  </si>
  <si>
    <t>E' stato rispettato l'art. 1 c. 557 e il comma 557-quater, l.f. per l'anno 2007 e o analoga disposizione delle Regioni e Province Autonome?</t>
  </si>
  <si>
    <t>Con l'entrata in vigore dell'art. 33 del d.l. 34/2019 in materia di assunzioni (e del d.m. attuativo 17.3.2020),sono aumentate le capacità assunzionali dei Comuni rispetto alla previgente normativa?</t>
  </si>
  <si>
    <t>Quanti LSU sono stati stabilizzati in soprannumero in deroga alla dotazione organica e al piano del fabbisogno di personale, ai sensi dell¿art. 1 c. 495 della L. 160/2019?</t>
  </si>
  <si>
    <t>L'Amministrazione ha individuato un responsabile della formazione del personale dipendente?</t>
  </si>
  <si>
    <t>No</t>
  </si>
  <si>
    <t>E' stato predisposto un piano di formazione?</t>
  </si>
  <si>
    <t>67) N. dipendenti che nell'anno di rilevazione hanno partecipato a corsi di formazione</t>
  </si>
  <si>
    <t>AREA TEMATICA</t>
  </si>
  <si>
    <t>Finanza,contabilita' e tributi</t>
  </si>
  <si>
    <t>2</t>
  </si>
  <si>
    <t>Trasparenza e anticorruzione</t>
  </si>
  <si>
    <t>Sicurezza</t>
  </si>
  <si>
    <t>21</t>
  </si>
  <si>
    <t>Innovazione digitale</t>
  </si>
  <si>
    <t>19</t>
  </si>
  <si>
    <t>Patrimonio ,investimenti, finanziamenti</t>
  </si>
  <si>
    <t>Appalti e contratti</t>
  </si>
  <si>
    <t>Personale</t>
  </si>
  <si>
    <t>Politiche sociali ed educative</t>
  </si>
  <si>
    <t>3</t>
  </si>
  <si>
    <t>Attività economiche produttive</t>
  </si>
  <si>
    <t>Soft skills (comunicazione, project management, informatica, lingue straniere,...)</t>
  </si>
  <si>
    <t>79) I corsi di formazione ai quali hanno partecipato dipendenti nell'anno di rilevazione sono stati erogati da :</t>
  </si>
  <si>
    <t>Docenti interni all'Amministrazione</t>
  </si>
  <si>
    <t>Soggetti privati</t>
  </si>
  <si>
    <t>4</t>
  </si>
  <si>
    <t>Università</t>
  </si>
  <si>
    <t>SNA</t>
  </si>
  <si>
    <t>FormezPA</t>
  </si>
  <si>
    <t>IFEL-Fondazione ANCI</t>
  </si>
  <si>
    <t xml:space="preserve">Altri soggetti pubblici(regione,provincia,città metropolitana,ASL,...)  </t>
  </si>
  <si>
    <t>Ordini professionali</t>
  </si>
  <si>
    <t>Altro</t>
  </si>
  <si>
    <t>90) Gli interventi formativi sono stati prevalentemente determinati sulla base di :</t>
  </si>
  <si>
    <t>Indicazioni formulate dai responsabili di settore</t>
  </si>
  <si>
    <t>Un'analisi dei bisogni dell'organizzazione</t>
  </si>
  <si>
    <t>Un'analisi formalizzata delle competenze del personale</t>
  </si>
  <si>
    <t>Richieste dei dipendenti di volta in volta valutata</t>
  </si>
  <si>
    <t xml:space="preserve">Macrocategoria : </t>
  </si>
  <si>
    <t>DIRIGENTI</t>
  </si>
  <si>
    <t>FONDO RELATIVO ALL'ANNO DI RILEVAZIONE / TEMPISTICA DELLA C.I.</t>
  </si>
  <si>
    <t>In caso di certificazione disgiunta: data di certificazione della sola costituzione del fondo/i specificamente riferita all'anno di rilevazione (art. 40-bis, c.1 del Dlgs 165/2001)</t>
  </si>
  <si>
    <t>In caso di certificazione disgiunta: data di certificazione del solo contratto integrativo economico specificamente riferito al fondo/i dell'anno di rilevazione, sulla base di certificazione costituzione fondo effettuata in precedenza (art. 40-bis, c.1 del Dlgs 165/2001)</t>
  </si>
  <si>
    <t>In caso di certificazione congiunta: data di certificazione tanto della costituzione del fondo che del contratto integrativo economico specificamente riferito al fondo/i dell'anno di rilevazione (art. 40-bis, c.1 del Dlgs 165/2001)</t>
  </si>
  <si>
    <t>Annualità di ritardo nella certificazione del fondo/i contrattazione integrativa alla compilazione/rettifica della presente scheda (0=almeno costituzione fondo/i anno rilevazione certif.; 1=almeno costituzione fondo/i anno precedente certif. ecc.)</t>
  </si>
  <si>
    <t>ORGANIZZAZIONE E INCARICHI</t>
  </si>
  <si>
    <t>Numero complessivo di funzioni dirigenziali previste nell'ordinamento</t>
  </si>
  <si>
    <t>Numero di posizioni dirigenziali preposte alle strutture organizzative complesse ai sensi dell'art. 45, c. 4 del Ccrl 29.02.2008 effettivamente coperte alla data del 31.12 dell'anno di rilevazione</t>
  </si>
  <si>
    <t>Valore medio su base annua della retribuzione di posizione previsto per le strutture organizzative complesse di cui all'art. 45, c. 4 del Ccrl 29.02.2008 (euro)</t>
  </si>
  <si>
    <t>Numero di posizioni dirigenziali effettivamente coperte alla data del 31.12 dell'anno di rilevazione per la fascia più elevata</t>
  </si>
  <si>
    <t>Numero di posizioni dirigenziali effettivamente coperte alla data del 31.12 dell'anno di rilevazione per la fascia meno elevata</t>
  </si>
  <si>
    <t>Numero di posizioni dirigenziali effettivamente coperte alla data del 31.12 dell'anno di rilevazione per le restanti fasce</t>
  </si>
  <si>
    <t>Valore unitario su base annua della retribuzione di posizione previsto per la fascia più elevata (euro)</t>
  </si>
  <si>
    <t>Valore unitario su base annua della retribuzione di posizione previsto per la fascia meno elevata (euro)</t>
  </si>
  <si>
    <t>Valore unitario su base annua della retribuzione di posizione previsto per le restanti fasce (valore medio in euro)</t>
  </si>
  <si>
    <t>Numero di posizioni dirigenziali effettivamente coperte alla data del 31.12 dell'anno di rilevazione con incarico ad interim</t>
  </si>
  <si>
    <t>Valore medio su base annua della retribuzione per gli incarichi dirigenziali ad interim (risultato in euro)</t>
  </si>
  <si>
    <t>PERFORMANCE / RISULTATO</t>
  </si>
  <si>
    <t>Importo totale della retribuzione di risultato erogata a valere sul fondo dell'anno di rilevazione (euro)</t>
  </si>
  <si>
    <t>Importo totale della retribuzione di risultato non erogata a seguito della valutazione non piena con riferimento al fondo dell'anno di rilevazione (euro)</t>
  </si>
  <si>
    <t>Le retribuzioni di risultato sono correlate alla valutazione della prestazione dei dirigenti (S/N)?</t>
  </si>
  <si>
    <t>Sono utilizzati indicatori di risultato attinenti all'Ufficio o all'Ente nel suo complesso per la valutazione della retribuzione di risultato (S/N)?</t>
  </si>
  <si>
    <t>Sono utilizzati giudizi del nucleo di valutazione o di altro analogo organismo per la valutazione della retribuzione di risultato (S/N)?</t>
  </si>
  <si>
    <t>Sono utilizzati ai fini della valutazione dei dirigenti meccanismi di confronto con le performance di altri enti (benchmarking) (S/N)?</t>
  </si>
  <si>
    <t>RILEVAZIONE CEPEL</t>
  </si>
  <si>
    <t>Sono stati costituiti i nuclei di valutazione per il personale dirigente (S/N)?</t>
  </si>
  <si>
    <t>Sono costituiti in forma singola o associata?</t>
  </si>
  <si>
    <t>Viene effettuata la valutazione delle prestazioni e dei risultati dei dirigenti (art. 14 del Ccnl 23.12.1999) (S/N)?</t>
  </si>
  <si>
    <t>La valutazione delle prestazioni e dei risultati è effettuata in forma singola o associata?</t>
  </si>
  <si>
    <t>INFORMAZIONI / CHIARIMENTI</t>
  </si>
  <si>
    <t>Informazioni/chiarimenti da parte dell'Organo di controllo (max 1.500 caratteri)</t>
  </si>
  <si>
    <t>Informazioni/chiarimenti da parte dell'Amministrazione (max 1.500 caratteri)</t>
  </si>
  <si>
    <t>27-06-2020</t>
  </si>
  <si>
    <t>16-12-2020</t>
  </si>
  <si>
    <t>RISPETTO DI SPECIFICI LIMITI DI LEGGE</t>
  </si>
  <si>
    <t>Importo del limite di cui all'art. 9, comma 28 del decreto legge n. 78/2010 riferito all'anno corrente (euro)</t>
  </si>
  <si>
    <t>Importo del limite di cui all'art. 9, comma 28 del decreto legge n. 78/2010 utilizzato ai fini delle assunzioni effettuate nell'anno corrente ai sensi dell'art. 20, comma 3 del Dlgs 75/2017 (stipendio, accessorio e O.R. a carico dell'amministrazione)</t>
  </si>
  <si>
    <t>Numero totale delle posizioni organizzative previste nell'anno di rilevazione</t>
  </si>
  <si>
    <t>5</t>
  </si>
  <si>
    <t>Numero di posizioni organizzative effettivamente coperte alla data del 31.12 dell'anno di rilevazione per la fascia più elevata</t>
  </si>
  <si>
    <t>Numero di posizioni organizzative effettivamente coperte alla data del 31.12 dell'anno di rilevazione per la fascia meno elevata</t>
  </si>
  <si>
    <t>Numero di posizioni organizzative effettivamente coperte alla data del 31.12 dell'anno di rilevazione per le restanti fasce</t>
  </si>
  <si>
    <t>10084</t>
  </si>
  <si>
    <t>6296</t>
  </si>
  <si>
    <t>8363</t>
  </si>
  <si>
    <t>PROGRESSIONI ECONOMICHE ORIZZONTALI A VALERE SUL FONDO DELL'ANNO DI RILEVAZIONE</t>
  </si>
  <si>
    <t>E' stata verificata la sussistenza del requisito di cui all'art. 4, c. 2 del Ccrl 3.7.2007 ai fini delle PEO (S/N)?</t>
  </si>
  <si>
    <t>Numero dei dipendenti che hanno concorso alle procedure per le PEO a valere sul fondo dell'anno di rilevazione</t>
  </si>
  <si>
    <t>Numero totale delle PEO effettuate a valere sul fondo dell'anno di rilevazione</t>
  </si>
  <si>
    <t>Le PEO riferite all'anno di rilevazione sono riferite ad un numero limitato di dipendenti (cioè non superiori al 50% degli aventi diritto) ed operate con carattere di selettività secondo quanto previsto dallart. 23 c. 2 del DLgs 150/2009 (S/N)?</t>
  </si>
  <si>
    <t>Le PEO riferite all'anno di rilevazione hanno rispettato il principio di non retrodatazione oltre il 1 gennaio dell'anno di conclusione del procedimento (S/N)?</t>
  </si>
  <si>
    <t>Importo delle risorse destinate alle PEO contrattate e certificate a valere sul fondo dell'anno di rilevazione (euro)</t>
  </si>
  <si>
    <t>6359</t>
  </si>
  <si>
    <t>Importo totale della produttività individuale erogata a valere sul fondo dell'anno di rilevazione (euro)</t>
  </si>
  <si>
    <t>Importo totale della produttività collettiva erogata a valere sul fondo dell'anno di rilevazione (euro)</t>
  </si>
  <si>
    <t>Importo totale della produttività non erogata a seguito della valutazione non piena con riferimento al fondo dell'anno di rilevazione (euro)</t>
  </si>
  <si>
    <t>Importo totale della retribuzione di risultato riferita ad incarichi di posizioni organizzative, alte professionalità ecc. erogato a valere sull'anno di rilevazione (euro)</t>
  </si>
  <si>
    <t>Importo totale della retribuzione di risultato relativo ad incarichi di posizioni organizzative, alte professionalità ecc. non erogato a seguito della valutazione non piena con riferimento all'anno di rilevazione (euro)</t>
  </si>
  <si>
    <t>Viene effettuata la valutazione delle prestazioni e dei risultati dei dipendenti (art. 6 del Ccnl 31.3.1999) (S/N) ?</t>
  </si>
  <si>
    <t>SINGOLA</t>
  </si>
  <si>
    <t>Quale è il valore massimo in percentuale dell'indennità di risultato rispetto all'indennità di posizione (art.10, c. 3 del Ccnl 31.3.1999)?</t>
  </si>
  <si>
    <t>35,00 %</t>
  </si>
  <si>
    <t>T1 Personale a Tempo Indeterminato</t>
  </si>
  <si>
    <t>Qualifica</t>
  </si>
  <si>
    <t>Tempo Pieno</t>
  </si>
  <si>
    <t>Part Time Inf. 50%</t>
  </si>
  <si>
    <t>Part Time Sup. 50%</t>
  </si>
  <si>
    <t>Totale Dipendenti al 31/12</t>
  </si>
  <si>
    <t>TOTALE GENERALE</t>
  </si>
  <si>
    <t>U</t>
  </si>
  <si>
    <t>D</t>
  </si>
  <si>
    <t>POSIZIONE ECONOMICA D2</t>
  </si>
  <si>
    <t>POSIZIONE ECONOMICA D1</t>
  </si>
  <si>
    <t>POSIZIONE ECONOMICA C4</t>
  </si>
  <si>
    <t>POSIZIONE ECONOMICA C3</t>
  </si>
  <si>
    <t>POSIZIONE ECONOMICA C2</t>
  </si>
  <si>
    <t>POSIZIONE ECONOMICA C1</t>
  </si>
  <si>
    <t>POSIZIONE ECONOMICA B8</t>
  </si>
  <si>
    <t>POSIZIONE ECONOMICA B7</t>
  </si>
  <si>
    <t>POSIZIONE ECONOMICA B5</t>
  </si>
  <si>
    <t>POSIZIONE ECONOMICA B4</t>
  </si>
  <si>
    <t>POSIZIONE ECONOMICA B2</t>
  </si>
  <si>
    <t>POSIZIONE ECONOMICA B1</t>
  </si>
  <si>
    <t>POSIZIONE ECONOMICA A4</t>
  </si>
  <si>
    <t>COLLABORATORE A TEMPO DETERMINATO</t>
  </si>
  <si>
    <t>T2 Personale con Rapporto di Lavoro Flessibile</t>
  </si>
  <si>
    <t xml:space="preserve"> LA TABELLA NON RISULTA RILEVATA </t>
  </si>
  <si>
    <t>T2A Personale con Rapporto di Lavoro Flessibile</t>
  </si>
  <si>
    <t>T3 Personale Comandato/Distaccato e Fuori Ruolo</t>
  </si>
  <si>
    <t>T4 Passaggi di Ruolo/Posizione Economica/Profilo</t>
  </si>
  <si>
    <t>Qualifica di partenza</t>
  </si>
  <si>
    <t>Qualifica di arrivo</t>
  </si>
  <si>
    <t>Numero di passagi</t>
  </si>
  <si>
    <t>TOTALE PASSAGGI</t>
  </si>
  <si>
    <t>T5 Personale Cessato</t>
  </si>
  <si>
    <t>Collocamento a riposo per limiti di eta'</t>
  </si>
  <si>
    <t>Dimissioni (con diritto a pensione)</t>
  </si>
  <si>
    <t>Passaggi per esternalizzazioni</t>
  </si>
  <si>
    <t>Passaggi ad altre amministrazioni - stesso comparto</t>
  </si>
  <si>
    <t>Passaggi ad altre amministrazioni - altro comparto</t>
  </si>
  <si>
    <t>Risoluzione rapporto lavoro</t>
  </si>
  <si>
    <t>Licenziamenti disposti dall'ente</t>
  </si>
  <si>
    <t>Vincitori altro concorso pubblico</t>
  </si>
  <si>
    <t>Altre cause</t>
  </si>
  <si>
    <t>T6 Personale Assunto</t>
  </si>
  <si>
    <t>Nomina da concorso</t>
  </si>
  <si>
    <t>Stabilizzato da lsu</t>
  </si>
  <si>
    <t>Assunzione per chiamata diretta (l.68/99 cat. protette)</t>
  </si>
  <si>
    <t>Assunzione per chiamata numerica (l.68/99 cat. protette)</t>
  </si>
  <si>
    <t>Passaggi da altra amministrazione - stesso comparto</t>
  </si>
  <si>
    <t>Passaggi da altra amministrazione - altro comparto</t>
  </si>
  <si>
    <t>Person. assunto con procedure art. 35, c. 3-bis, dlgs 165/01</t>
  </si>
  <si>
    <t>Personale assunto con procedure art.20 d.lgs. 75/2017</t>
  </si>
  <si>
    <t>Totale Personale</t>
  </si>
  <si>
    <t>T7 Dipendenti per Anzianità di Servizio</t>
  </si>
  <si>
    <t>Fasce anzianità di servizio  da - a :</t>
  </si>
  <si>
    <t>0-5</t>
  </si>
  <si>
    <t>6-10</t>
  </si>
  <si>
    <t>11-15</t>
  </si>
  <si>
    <t>16-20</t>
  </si>
  <si>
    <t>21-25</t>
  </si>
  <si>
    <t>26-30</t>
  </si>
  <si>
    <t>31-35</t>
  </si>
  <si>
    <t>36-40</t>
  </si>
  <si>
    <t>41-43</t>
  </si>
  <si>
    <t>44 e oltre</t>
  </si>
  <si>
    <t>T8 Dipendenti per Età</t>
  </si>
  <si>
    <t>Fasce dipendenti per età da - a :</t>
  </si>
  <si>
    <t>0-19</t>
  </si>
  <si>
    <t>20-24</t>
  </si>
  <si>
    <t>25-29</t>
  </si>
  <si>
    <t>30-34</t>
  </si>
  <si>
    <t>35-39</t>
  </si>
  <si>
    <t>40-44</t>
  </si>
  <si>
    <t>45-49</t>
  </si>
  <si>
    <t>50-54</t>
  </si>
  <si>
    <t>55-59</t>
  </si>
  <si>
    <t>60-64</t>
  </si>
  <si>
    <t>65-67</t>
  </si>
  <si>
    <t>68-99</t>
  </si>
  <si>
    <t>T9 Dipendenti per Titolo di Studio</t>
  </si>
  <si>
    <t>Fino alla scuola dell'obbligo</t>
  </si>
  <si>
    <t>Licenza media superiore</t>
  </si>
  <si>
    <t>Laurea breve</t>
  </si>
  <si>
    <t>Laurea</t>
  </si>
  <si>
    <t>Specializzazione post laurea / dottorato di ricerca</t>
  </si>
  <si>
    <t>Altri titoli post laurea</t>
  </si>
  <si>
    <t>T11 Giorni di Assenza</t>
  </si>
  <si>
    <t>Assenze per malattia retribuite</t>
  </si>
  <si>
    <t>Congedi retribuiti  ai sensi dell'art.42,c.5, dlgs 151/2001</t>
  </si>
  <si>
    <t>Legge 104/92</t>
  </si>
  <si>
    <t>Ass.retrib.:maternita',congedo parent.,malattia figlio</t>
  </si>
  <si>
    <t>Altri permessi ed assenze retribuite</t>
  </si>
  <si>
    <t>Congedi parentali covid-19</t>
  </si>
  <si>
    <t>Sciopero</t>
  </si>
  <si>
    <t>Altre assenze non retribuite</t>
  </si>
  <si>
    <t>Formazione</t>
  </si>
  <si>
    <t>T12 Oneri per Competenze Stipendiali</t>
  </si>
  <si>
    <t>Mensilita'</t>
  </si>
  <si>
    <t>Stipendio</t>
  </si>
  <si>
    <t>I.i.s.</t>
  </si>
  <si>
    <t>R.i.a.</t>
  </si>
  <si>
    <t>R.i.a./ progr. economica di anzianita'</t>
  </si>
  <si>
    <t>Progressione per classi e scatti/fasce retributive</t>
  </si>
  <si>
    <t>Tredicesima mensilita'</t>
  </si>
  <si>
    <t>Arretrati per anni precedenti</t>
  </si>
  <si>
    <t>Recuperi per ritardi assenze ecc.</t>
  </si>
  <si>
    <t>N? Mesi</t>
  </si>
  <si>
    <t>Importo</t>
  </si>
  <si>
    <t>T13 Oneri per Indennita' e Compensi Accessori</t>
  </si>
  <si>
    <t>Qualifiche per le Voci di Spesa di Tipo I</t>
  </si>
  <si>
    <t>IND. DI VACANZA CONTRATTUALE</t>
  </si>
  <si>
    <t>IND. DI VIGILANZA</t>
  </si>
  <si>
    <t>PERSONALE SCOLASTICO</t>
  </si>
  <si>
    <t>RETRIBUZIONE DI POSIZIONE</t>
  </si>
  <si>
    <t>RETRIBUZIONE DI RISULTATO</t>
  </si>
  <si>
    <t>INDENNITA DI COMPARTO</t>
  </si>
  <si>
    <t>ASSEGNO AD PERSONAM</t>
  </si>
  <si>
    <t>INDENNITÀ ART. 42, COMMA 5-TER, D.LGS. 151/2001</t>
  </si>
  <si>
    <t>TOTALE</t>
  </si>
  <si>
    <t>Qualifiche per le Voci di Spesa di Tipo S e T</t>
  </si>
  <si>
    <t>INDENNITA' DI STAFF/COLLABORAZIONE</t>
  </si>
  <si>
    <t>COMPENSI ONERI RISCHI E DISAGI</t>
  </si>
  <si>
    <t>COMPENSO AGGIUNTIVO AL SEGR. COMUNALE QUALE DIR. GENERALE</t>
  </si>
  <si>
    <t>INDENNITA' PER SPECIFICHE RESPONSABILITA'</t>
  </si>
  <si>
    <t xml:space="preserve">COMPENSI PRODUTTIVITA' </t>
  </si>
  <si>
    <t>INCENTIVI PER FUNZIONI TECNICHE</t>
  </si>
  <si>
    <t>DIRITTI DI ROGITO-SEGRETERIA CONV.- IND.SCAVALCO</t>
  </si>
  <si>
    <t>ONORARI AVVOCATI</t>
  </si>
  <si>
    <t>COMPETENZE PERSONALE COMANDATO/DISTACCATO PRESSO L'AMM.NE</t>
  </si>
  <si>
    <t>ARRETRATI ANNI PRECEDENTI</t>
  </si>
  <si>
    <t>ALTRE SPESE ACCESSORIE ED INDENNITA' VARIE</t>
  </si>
  <si>
    <t>STRAORDINARIO</t>
  </si>
  <si>
    <t>TOTALE GENERALE DI TABELLA T13</t>
  </si>
  <si>
    <t>QUALIFICA</t>
  </si>
  <si>
    <t>INDENNNITÀ</t>
  </si>
  <si>
    <t>ACCESSORIE</t>
  </si>
  <si>
    <t>STRAORDINARI</t>
  </si>
  <si>
    <t>T14 Altri Oneri che Concorrono a formare il Costo del Lavoro</t>
  </si>
  <si>
    <t>Il versamento della quota Irap avviene con la percentuale di 'Irap commerciale' - No</t>
  </si>
  <si>
    <t>Voci di spesa</t>
  </si>
  <si>
    <t>ASSEGNI PER IL NUCLEO FAMILIARE</t>
  </si>
  <si>
    <t xml:space="preserve">GESTIONE MENSE </t>
  </si>
  <si>
    <t>EROGAZIONE BUONI PASTO</t>
  </si>
  <si>
    <t>FORMAZIONE DEL PERSONALE</t>
  </si>
  <si>
    <t>BENESSERE DEL PERSONALE</t>
  </si>
  <si>
    <t>EQUO INDENNIZZO AL PERSONALE</t>
  </si>
  <si>
    <t>SOMME CORRISPOSTE AD AGENZIA DI SOMMINISTRAZIONE(INTERINALI)</t>
  </si>
  <si>
    <t>COPERTURE ASSICURATIVE</t>
  </si>
  <si>
    <t>CONTRATTI DI COLLABORAZIONE COORDINATA E CONTINUATIVA</t>
  </si>
  <si>
    <t>INCARICHI LIBERO PROFESSIONALI/STUDIO/RICERCA/CONSULENZA</t>
  </si>
  <si>
    <t>CONTRATTI PER RESA SERVIZI/ADEMPIMENTI OBBLIGATORI PER LEGGE</t>
  </si>
  <si>
    <t>ALTRE SPESE</t>
  </si>
  <si>
    <t>RETRIBUZIONI PERSONALE  A TEMPO DETERMINATO</t>
  </si>
  <si>
    <t>RETRIBUZIONI PERSONALE CON CONTRATTO DI FORMAZIONE E LAVORO</t>
  </si>
  <si>
    <t>INDENNITA' DI MISSIONE E TRASFERIMENTO</t>
  </si>
  <si>
    <t>CONTRIBUTI A CARICO DELL'AMM. PER FONDI PREV. COMPLEMENTARE</t>
  </si>
  <si>
    <t>CONTRIBUTI A CARICO DELL'AMM.NE SU COMP. FISSE E ACCESSORIE</t>
  </si>
  <si>
    <t>QUOTE ANNUE ACCANTONAMENTO TFR O ALTRA IND. FINE SERVIZIO</t>
  </si>
  <si>
    <t>IRAP</t>
  </si>
  <si>
    <t>ONERI PER I CONTRATTI DI SOMMINISTRAZIONE(INTERINALI)</t>
  </si>
  <si>
    <t>COMPENSI PER PERSONALE LSU/LPU</t>
  </si>
  <si>
    <t>SOMME RIMBORSATE PER PERSONALE COMAND./FUORI RUOLO/IN CONV.</t>
  </si>
  <si>
    <t>ALTRE SOMME RIMBORSATE ALLE AMMINISTRAZIONI</t>
  </si>
  <si>
    <t>SOMME RICEVUTE DA U.E. E/O PRIVATI (-)</t>
  </si>
  <si>
    <t>RIMBORSI RICEVUTI PER PERS. COMAND./FUORI RUOLO/IN CONV. (-)</t>
  </si>
  <si>
    <t>RIMBORSI RICEVUTI  DALLA REGIONE PER LA PEREQUAZIONE STIPEND</t>
  </si>
  <si>
    <t>ALTRI RIMBORSI RICEVUTI DALLE AMMINISTRAZIONI (-)</t>
  </si>
  <si>
    <t>Elenco istituzioni ed importi dei rimborsi effettuati</t>
  </si>
  <si>
    <t>P071 
COMUNE DI POVOLETTO - CONVENZIONE SEGRETERIA EURO 406,71
COMUNE DI REMANZACCO - CONVENZIONE SEGRETERIA EURO 38.026,90
ASL - ASUFC UDINE - PERSONALE IN CONVENZIONE EURO 1.080,20</t>
  </si>
  <si>
    <t>Elenco istituzioni ed importi dei rimborsi ricevuti</t>
  </si>
  <si>
    <t>P099
MINISTERO INTERNO - LAVORO STRAORDINARIO REFERENDUM EURO 8.191,36
ASL - ASUFC UDINE - PERSONALE IN CONVENZIONE EURO 1.779,45
COMUNE DI PREPOTTO - PERSONALE IN CONVENZIONE EURO 1.453,35</t>
  </si>
  <si>
    <t>T15 Fondo per la contrattazione integrativa</t>
  </si>
  <si>
    <t>Macrocategoria : PERSONALE NON DIRIGENTE</t>
  </si>
  <si>
    <t>Importo di competenza</t>
  </si>
  <si>
    <t>Entrata</t>
  </si>
  <si>
    <t>Uscita</t>
  </si>
  <si>
    <t>Fondo contrattazione collettiva decentrata integrativa</t>
  </si>
  <si>
    <t>Risorse fisse aventi carattere di certezza e stabilità</t>
  </si>
  <si>
    <t>ART 32 C 1,4 CCRL 16-18 - RISORSE STABILI AL 1.1.2018</t>
  </si>
  <si>
    <t>ART 32 C 3 L D) CCRL 16-18 - RIA E ASS AD PERS DIP CESSATI</t>
  </si>
  <si>
    <t>totale Risorse fisse aventi carattere di certezza e stabilità Fondo contratt. coll. decentrata integrativa</t>
  </si>
  <si>
    <t>58.797</t>
  </si>
  <si>
    <t>Risorse variabili</t>
  </si>
  <si>
    <t>ART 32 C 1 CCRL 16-18 - RIS VAR DIP TI 31.12.2016</t>
  </si>
  <si>
    <t>totale Risorse variabili Fondo contratt. coll. decentrata integrativa</t>
  </si>
  <si>
    <t>39.000</t>
  </si>
  <si>
    <t>Decurtazioni</t>
  </si>
  <si>
    <t>ART 32 C 9 CCRL 16-18 - DECURTAZIONE PERS. TRASF.TO (OUT)</t>
  </si>
  <si>
    <t>ART 23 C 2 DLGS 75/2017 - DEC. FONDO RISPETTO LIMITE 2016</t>
  </si>
  <si>
    <t>totale Decurtazioni Fondo contratt. coll. decentrata integrativa</t>
  </si>
  <si>
    <t>-48.319</t>
  </si>
  <si>
    <t>totale Fondo contratt. coll. decentrata integrativa</t>
  </si>
  <si>
    <t>49.478</t>
  </si>
  <si>
    <t>Destinazioni erogate per prestazioni rese nell'anno di riferimento</t>
  </si>
  <si>
    <t>ART 32 C 1 CCRL 16-18 - PROGR ECON ORIZZONTALI (STORICHE)</t>
  </si>
  <si>
    <t>ART 32 C 1 CCRL 16-18 - PROGR ECON ORIZZONTALI (ANNO RIF.TO)</t>
  </si>
  <si>
    <t>ART 32 C 1 CCRL 16-18 - INCENTIVI PRODUTTIVITÀ - PERFORMANCE</t>
  </si>
  <si>
    <t>totale Destinazioni erogate per prestazioni rese nell'anno di riferimento Fondo contratt. coll. decentrata integrativa</t>
  </si>
  <si>
    <t>Scheda di Riconciliazione</t>
  </si>
  <si>
    <t>Voci di Spesa/Costo</t>
  </si>
  <si>
    <t>Importo Sico</t>
  </si>
  <si>
    <t>Importo Siope</t>
  </si>
  <si>
    <t>Importo Bilancio</t>
  </si>
  <si>
    <t>Nota</t>
  </si>
  <si>
    <t>Totale T12</t>
  </si>
  <si>
    <t>640061</t>
  </si>
  <si>
    <t>750716</t>
  </si>
  <si>
    <t>VEDI NOTA P015 - DIFFERENZA INDICATA IN TAB. 14 L110 - SPESE PERSONALE CESSATO - DIRITTI DI ROGITO INDENNITA' DI RISULTATO DEL SEGRETARIO COMUNALE</t>
  </si>
  <si>
    <t>Totale T13</t>
  </si>
  <si>
    <t>108610</t>
  </si>
  <si>
    <t>Assegno T14</t>
  </si>
  <si>
    <t>6691</t>
  </si>
  <si>
    <t>TOTALE PARZIALE</t>
  </si>
  <si>
    <t>755362</t>
  </si>
  <si>
    <t>L011 - EROGAZIONE BUONI PASTO</t>
  </si>
  <si>
    <t>7859</t>
  </si>
  <si>
    <t>L108 - CONTRATTI DI COLLABORAZIONE COORDINATA E CONTINUATIVA</t>
  </si>
  <si>
    <t>L109 - INCARICHI LIBERO PROFESSIONALI/STUDIO/RICERCA/CONSULENZA</t>
  </si>
  <si>
    <t>19013</t>
  </si>
  <si>
    <t>INCARICHI PAGATI CON CODICE SIOPE DIVERSO. NON RICOMPRESI IN TAB 14 L115, MA INSERITI IN L109 PER LA TIPOLOGIA DELLA PRESTAZIONE</t>
  </si>
  <si>
    <t>P015 - RETRIBUZIONI PERSONALE  A TEMPO DETERMINATO</t>
  </si>
  <si>
    <t>10739</t>
  </si>
  <si>
    <t>IMPORTO GIA' COMPRESO IN TAB. 12 E 13</t>
  </si>
  <si>
    <t>P035 - CONTRIBUTI A CARICO DELL'AMM. PER FONDI PREV. COMPLEMENTARE</t>
  </si>
  <si>
    <t>733</t>
  </si>
  <si>
    <t>P055 - CONTRIBUTI A CARICO DELL'AMM.NE SU COMP. FISSE E ACCESSORIE</t>
  </si>
  <si>
    <t>199064</t>
  </si>
  <si>
    <t>204068</t>
  </si>
  <si>
    <t>IMPORTO AL NETTO DEI CONTRIBUTI COMPRESI IN TAB 14 L110</t>
  </si>
  <si>
    <t>P058 - QUOTE ANNUE ACCANTONAMENTO TFR O ALTRA IND. FINE SERVIZIO</t>
  </si>
  <si>
    <t>P061 - IRAP</t>
  </si>
  <si>
    <t>60470</t>
  </si>
  <si>
    <t>68318</t>
  </si>
  <si>
    <t>IMPORTO AL NETTO DELL'IRAP DOVUTA PER AMMINISTRATORI/PRESTAZIONI OCCASIONALI/CANTIERI LAVORO/CESSATI/ROGITI/ALTRO GIà INDICATO IN TAB. 14 L110</t>
  </si>
  <si>
    <t>P062 - ONERI PER I CONTRATTI DI SOMMINISTRAZIONE(INTERINALI)</t>
  </si>
  <si>
    <t>18483</t>
  </si>
  <si>
    <t>SPESE CANTIERI LAVORO INSERITE IN TAB 14 L110</t>
  </si>
  <si>
    <t>P065 - COMPENSI PER PERSONALE LSU/LPU</t>
  </si>
  <si>
    <t>SOMME RIMBORSATE ALLE AMMINISTRAZIONI PER SPESE DI PERSONALE
(sommatoria dei diversi rimborsi presenti in tabella 14)</t>
  </si>
  <si>
    <t>39514</t>
  </si>
  <si>
    <t>VEDI NOTA TAB 14</t>
  </si>
  <si>
    <t>1082015</t>
  </si>
  <si>
    <t>1060916</t>
  </si>
  <si>
    <t>RIMBORSI RICEVUTI  DALLE AMMINISTRAZIONI PER SPESE DI PERSONALE  (a riduzione)
(sommatoria dei diversi rimborsi presenti in tabella 14)</t>
  </si>
  <si>
    <t>135954</t>
  </si>
  <si>
    <t>1779</t>
  </si>
  <si>
    <t>TOTALE GENERALE AL NETTO DEI RIMBORSI</t>
  </si>
  <si>
    <t>946061</t>
  </si>
  <si>
    <t>1059137</t>
  </si>
  <si>
    <t>Scheda Informativa 1A Convenzioni</t>
  </si>
  <si>
    <t>Al 31.12 l'Ente è capofila di una convenzione stipulata ai sensi dell'art. 30 del T.U.E.L. , o di analoghe disposizioni delle Regioni e Province Autonome?</t>
  </si>
  <si>
    <t>In caso di risposta negativa si richiede di indicare il codice dell'Ente capofila (file con i codici degli enti associato al kit excel)</t>
  </si>
  <si>
    <t>In caso di risposta positiva si richiede di indicare quali sono i servizi oggetto della convenzione selezionandoli dall'elenco proposto</t>
  </si>
  <si>
    <t>Organizzazione generale dell'amministrazione, gestione finanziaria e contabile e controllo;</t>
  </si>
  <si>
    <t>Organizzazione dei servizi pubblici di interesse generale di ambito comunale, ivi compresi i servizi di trasporto pubblico comunale;</t>
  </si>
  <si>
    <t>Catasto, ad eccezione delle funzioni mantenute allo Stato dalla normativa vigente;</t>
  </si>
  <si>
    <t>La pianificazione urbanistica ed edilizia di ambito comunale nonché la partecipazione alla pianificazione territoriale di livello sovracomunale;</t>
  </si>
  <si>
    <t>Attività, in ambito comunale, di pianificazione di protezione civile e di coordinamento dei primi soccorsi;</t>
  </si>
  <si>
    <t>L'organizzazione e la gestione dei servizi di raccolta, avvio e smaltimento e recupero dei rifiuti urbani e la riscossione dei relativi tributi;</t>
  </si>
  <si>
    <t>Progettazione e gestione del sistema locale dei servizi sociali ed erogazione delle relative prestazioni ai cittadini, secondo quanto previsto dall'articolo 118, quarto comma, della Costituzione;</t>
  </si>
  <si>
    <t>Edilizia scolastica (per la parte non attribuita alla competenza delle province), organizzazione e gestione dei servizi scolastici;</t>
  </si>
  <si>
    <t>Polizia municipale e polizia amministrativa locale;</t>
  </si>
  <si>
    <t>Tenuta dei registri di stato civile e di popolaz e compiti in materia di servizi anagrafici nonché in materia di serv. elettorali e statistici, nell'esercizio delle funzioni di competenza statale[1]</t>
  </si>
  <si>
    <t>2394</t>
  </si>
  <si>
    <t>2603</t>
  </si>
</sst>
</file>

<file path=xl/styles.xml><?xml version="1.0" encoding="utf-8"?>
<styleSheet xmlns="http://schemas.openxmlformats.org/spreadsheetml/2006/main">
  <numFmts count="1">
    <numFmt numFmtId="164" formatCode="#,##0.00"/>
  </numFmts>
  <fonts count="5">
    <font>
      <sz val="10"/>
      <name val="Arial"/>
      <family val="0"/>
    </font>
    <font>
      <b/>
      <sz val="14"/>
      <name val="Arial"/>
      <family val="0"/>
    </font>
    <font>
      <b/>
      <sz val="10"/>
      <name val="Arial"/>
      <family val="0"/>
    </font>
    <font>
      <b/>
      <sz val="12"/>
      <name val="Arial"/>
      <family val="0"/>
    </font>
    <font>
      <sz val="12"/>
      <name val="Arial"/>
      <family val="0"/>
    </font>
  </fonts>
  <fills count="2">
    <fill>
      <patternFill/>
    </fill>
    <fill>
      <patternFill patternType="gray125"/>
    </fill>
  </fills>
  <borders count="1">
    <border>
      <left/>
      <right/>
      <top/>
      <bottom/>
      <diagonal/>
    </border>
  </borders>
  <cellStyleXfs count="2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9" fontId="0" fillId="0" borderId="0" applyNumberFormat="0" applyFont="0" applyFill="0" applyBorder="0" applyAlignment="0" applyProtection="0"/>
  </cellStyleXfs>
  <cellXfs count="11">
    <xf numFmtId="0" fontId="0" fillId="0" borderId="0" xfId="0" applyNumberFormat="1" applyFont="1" applyFill="1" applyBorder="1" applyAlignment="1">
      <alignment/>
    </xf>
    <xf numFmtId="0" fontId="1" fillId="0" borderId="0" xfId="0" applyNumberFormat="1" applyFont="1" applyFill="1" applyBorder="1" applyAlignment="1">
      <alignment/>
    </xf>
    <xf numFmtId="0" fontId="2" fillId="0" borderId="0" xfId="0" applyNumberFormat="1" applyFont="1" applyFill="1" applyBorder="1" applyAlignment="1">
      <alignment/>
    </xf>
    <xf numFmtId="37" fontId="0" fillId="0" borderId="0" xfId="0" applyNumberFormat="1" applyFont="1" applyFill="1" applyBorder="1" applyAlignment="1">
      <alignment horizontal="right"/>
    </xf>
    <xf numFmtId="0" fontId="3" fillId="0" borderId="0" xfId="0" applyNumberFormat="1" applyFont="1" applyFill="1" applyBorder="1" applyAlignment="1">
      <alignment/>
    </xf>
    <xf numFmtId="0" fontId="0" fillId="0" borderId="0" xfId="0" applyAlignment="1">
      <alignment vertical="top" wrapText="1"/>
    </xf>
    <xf numFmtId="164" fontId="0" fillId="0" borderId="0" xfId="0" applyNumberFormat="1" applyFont="1" applyFill="1" applyBorder="1" applyAlignment="1">
      <alignment/>
    </xf>
    <xf numFmtId="37" fontId="2" fillId="0" borderId="0" xfId="0" applyNumberFormat="1" applyFont="1" applyFill="1" applyBorder="1" applyAlignment="1">
      <alignment/>
    </xf>
    <xf numFmtId="39" fontId="2" fillId="0" borderId="0" xfId="0" applyNumberFormat="1" applyFont="1" applyFill="1" applyBorder="1" applyAlignment="1">
      <alignment/>
    </xf>
    <xf numFmtId="39" fontId="0" fillId="0" borderId="0" xfId="0" applyNumberFormat="1" applyFont="1" applyFill="1" applyBorder="1" applyAlignment="1">
      <alignment/>
    </xf>
    <xf numFmtId="0" fontId="4" fillId="0" borderId="0"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33"/>
  <sheetViews>
    <sheetView tabSelected="1" workbookViewId="0" topLeftCell="A1">
      <selection activeCell="A1" sqref="A1"/>
    </sheetView>
  </sheetViews>
  <sheetFormatPr defaultColWidth="9.140625" defaultRowHeight="12.75"/>
  <sheetData>
    <row r="1" ht="12.75">
      <c r="A1" s="1" t="s">
        <v>0</v>
      </c>
    </row>
    <row r="3" spans="1:3" ht="12.75">
      <c r="A3" s="2" t="s">
        <v>1</v>
      </c>
      <c r="C3" t="s">
        <v>2</v>
      </c>
    </row>
    <row r="4" spans="1:3" ht="12.75">
      <c r="A4" s="2" t="s">
        <v>3</v>
      </c>
      <c r="C4" t="s">
        <v>4</v>
      </c>
    </row>
    <row r="5" spans="1:3" ht="12.75">
      <c r="A5" s="2" t="s">
        <v>5</v>
      </c>
      <c r="C5" t="s">
        <v>6</v>
      </c>
    </row>
    <row r="6" spans="1:3" ht="12.75">
      <c r="A6" s="2" t="s">
        <v>7</v>
      </c>
      <c r="C6" t="s">
        <v>8</v>
      </c>
    </row>
    <row r="7" spans="1:3" ht="12.75">
      <c r="A7" s="2" t="s">
        <v>9</v>
      </c>
      <c r="C7" t="s">
        <v>10</v>
      </c>
    </row>
    <row r="9" spans="2:31" ht="12.75">
      <c r="B9" s="2" t="s">
        <v>11</v>
      </c>
      <c r="C9" s="2" t="s">
        <v>12</v>
      </c>
      <c r="D9" s="2" t="s">
        <v>13</v>
      </c>
      <c r="E9" s="2" t="s">
        <v>14</v>
      </c>
      <c r="F9" s="2" t="s">
        <v>15</v>
      </c>
      <c r="G9" s="2" t="s">
        <v>16</v>
      </c>
      <c r="H9" s="2" t="s">
        <v>17</v>
      </c>
      <c r="I9" s="2" t="s">
        <v>18</v>
      </c>
      <c r="J9" s="2" t="s">
        <v>19</v>
      </c>
      <c r="K9" s="2" t="s">
        <v>20</v>
      </c>
      <c r="L9" s="2" t="s">
        <v>21</v>
      </c>
      <c r="M9" s="2" t="s">
        <v>22</v>
      </c>
      <c r="N9" s="2" t="s">
        <v>23</v>
      </c>
      <c r="O9" s="2" t="s">
        <v>24</v>
      </c>
      <c r="P9" s="2" t="s">
        <v>25</v>
      </c>
      <c r="Q9" s="2" t="s">
        <v>26</v>
      </c>
      <c r="R9" s="2" t="s">
        <v>27</v>
      </c>
      <c r="S9" s="2" t="s">
        <v>28</v>
      </c>
      <c r="T9" s="2" t="s">
        <v>29</v>
      </c>
      <c r="U9" s="2" t="s">
        <v>30</v>
      </c>
      <c r="V9" s="2" t="s">
        <v>31</v>
      </c>
      <c r="W9" s="2" t="s">
        <v>32</v>
      </c>
      <c r="X9" s="2" t="s">
        <v>33</v>
      </c>
      <c r="Y9" s="2" t="s">
        <v>34</v>
      </c>
      <c r="Z9" s="2" t="s">
        <v>35</v>
      </c>
      <c r="AA9" s="2" t="s">
        <v>36</v>
      </c>
      <c r="AB9" s="2" t="s">
        <v>37</v>
      </c>
      <c r="AC9" s="2" t="s">
        <v>38</v>
      </c>
      <c r="AD9" s="2" t="s">
        <v>39</v>
      </c>
      <c r="AE9" s="2" t="s">
        <v>40</v>
      </c>
    </row>
    <row r="10" spans="1:31" ht="12.75">
      <c r="A10" s="2" t="s">
        <v>41</v>
      </c>
      <c r="C10" t="s">
        <v>42</v>
      </c>
      <c r="M10" t="s">
        <v>42</v>
      </c>
      <c r="N10" t="s">
        <v>42</v>
      </c>
      <c r="O10" t="s">
        <v>42</v>
      </c>
      <c r="P10" t="s">
        <v>42</v>
      </c>
      <c r="Q10" t="s">
        <v>42</v>
      </c>
      <c r="R10" t="s">
        <v>42</v>
      </c>
      <c r="S10" t="s">
        <v>42</v>
      </c>
      <c r="T10" t="s">
        <v>42</v>
      </c>
      <c r="U10" t="s">
        <v>42</v>
      </c>
      <c r="W10" t="s">
        <v>42</v>
      </c>
      <c r="X10" t="s">
        <v>42</v>
      </c>
      <c r="Y10" t="s">
        <v>42</v>
      </c>
      <c r="Z10" t="s">
        <v>42</v>
      </c>
      <c r="AA10" t="s">
        <v>42</v>
      </c>
      <c r="AB10" t="s">
        <v>42</v>
      </c>
      <c r="AC10" t="s">
        <v>42</v>
      </c>
      <c r="AE10" t="s">
        <v>42</v>
      </c>
    </row>
    <row r="11" spans="1:31" ht="12.75">
      <c r="A11" s="2" t="s">
        <v>43</v>
      </c>
      <c r="C11" t="s">
        <v>42</v>
      </c>
      <c r="P11" t="s">
        <v>42</v>
      </c>
      <c r="Q11" t="s">
        <v>42</v>
      </c>
      <c r="R11" t="s">
        <v>42</v>
      </c>
      <c r="S11" t="s">
        <v>42</v>
      </c>
      <c r="T11" t="s">
        <v>42</v>
      </c>
      <c r="U11" t="s">
        <v>42</v>
      </c>
      <c r="W11" t="s">
        <v>42</v>
      </c>
      <c r="X11" t="s">
        <v>42</v>
      </c>
      <c r="Y11" t="s">
        <v>42</v>
      </c>
      <c r="Z11" t="s">
        <v>42</v>
      </c>
      <c r="AA11" t="s">
        <v>42</v>
      </c>
      <c r="AB11" t="s">
        <v>42</v>
      </c>
      <c r="AC11" t="s">
        <v>42</v>
      </c>
      <c r="AE11" t="s">
        <v>42</v>
      </c>
    </row>
    <row r="12" spans="1:31" ht="12.75">
      <c r="A12" s="2" t="s">
        <v>44</v>
      </c>
      <c r="C12" t="s">
        <v>42</v>
      </c>
      <c r="P12" t="s">
        <v>42</v>
      </c>
      <c r="Q12" t="s">
        <v>42</v>
      </c>
      <c r="R12" t="s">
        <v>42</v>
      </c>
      <c r="S12" t="s">
        <v>42</v>
      </c>
      <c r="T12" t="s">
        <v>42</v>
      </c>
      <c r="U12" t="s">
        <v>42</v>
      </c>
      <c r="W12" t="s">
        <v>42</v>
      </c>
      <c r="X12" t="s">
        <v>42</v>
      </c>
      <c r="Y12" t="s">
        <v>42</v>
      </c>
      <c r="Z12" t="s">
        <v>42</v>
      </c>
      <c r="AA12" t="s">
        <v>42</v>
      </c>
      <c r="AB12" t="s">
        <v>42</v>
      </c>
      <c r="AC12" t="s">
        <v>42</v>
      </c>
      <c r="AE12" t="s">
        <v>42</v>
      </c>
    </row>
    <row r="14" ht="12.75">
      <c r="A14" s="3" t="s">
        <v>45</v>
      </c>
    </row>
    <row r="16" ht="12.75">
      <c r="A16" s="1" t="s">
        <v>46</v>
      </c>
    </row>
    <row r="17" ht="12.75">
      <c r="A17" s="1" t="s">
        <v>47</v>
      </c>
    </row>
    <row r="20" ht="12.75">
      <c r="A20" s="4" t="s">
        <v>48</v>
      </c>
    </row>
    <row r="22" spans="1:12" ht="12.75">
      <c r="A22" s="2" t="s">
        <v>11</v>
      </c>
      <c r="B22" s="2" t="s">
        <v>49</v>
      </c>
      <c r="C22" s="2" t="s">
        <v>50</v>
      </c>
      <c r="D22" s="2" t="s">
        <v>51</v>
      </c>
      <c r="E22" s="2" t="s">
        <v>52</v>
      </c>
      <c r="F22" s="2" t="s">
        <v>53</v>
      </c>
      <c r="G22" s="2" t="s">
        <v>54</v>
      </c>
      <c r="H22" s="2" t="s">
        <v>55</v>
      </c>
      <c r="I22" s="2" t="s">
        <v>56</v>
      </c>
      <c r="J22" s="2" t="s">
        <v>57</v>
      </c>
      <c r="K22" s="2" t="s">
        <v>58</v>
      </c>
      <c r="L22" s="2" t="s">
        <v>59</v>
      </c>
    </row>
    <row r="23" spans="1:12" ht="12.75">
      <c r="A23" s="2" t="s">
        <v>60</v>
      </c>
      <c r="B23" t="s">
        <v>61</v>
      </c>
      <c r="C23" t="s">
        <v>62</v>
      </c>
      <c r="D23" t="s">
        <v>62</v>
      </c>
      <c r="E23" t="s">
        <v>62</v>
      </c>
      <c r="F23" t="s">
        <v>62</v>
      </c>
      <c r="G23" t="s">
        <v>62</v>
      </c>
      <c r="H23" t="s">
        <v>62</v>
      </c>
      <c r="I23" t="s">
        <v>62</v>
      </c>
      <c r="J23" t="s">
        <v>62</v>
      </c>
      <c r="K23" t="s">
        <v>62</v>
      </c>
      <c r="L23" t="s">
        <v>62</v>
      </c>
    </row>
    <row r="25" spans="1:18" ht="12.75">
      <c r="A25" s="2" t="s">
        <v>11</v>
      </c>
      <c r="B25" s="2" t="s">
        <v>63</v>
      </c>
      <c r="C25" s="2" t="s">
        <v>64</v>
      </c>
      <c r="D25" s="2" t="s">
        <v>65</v>
      </c>
      <c r="E25" s="2" t="s">
        <v>66</v>
      </c>
      <c r="F25" s="2" t="s">
        <v>67</v>
      </c>
      <c r="G25" s="2" t="s">
        <v>68</v>
      </c>
      <c r="H25" s="2" t="s">
        <v>69</v>
      </c>
      <c r="I25" s="2" t="s">
        <v>70</v>
      </c>
      <c r="J25" s="2" t="s">
        <v>71</v>
      </c>
      <c r="K25" s="2" t="s">
        <v>72</v>
      </c>
      <c r="L25" s="2" t="s">
        <v>73</v>
      </c>
      <c r="M25" s="2" t="s">
        <v>74</v>
      </c>
      <c r="N25" s="2" t="s">
        <v>75</v>
      </c>
      <c r="O25" s="2" t="s">
        <v>76</v>
      </c>
      <c r="P25" s="2" t="s">
        <v>77</v>
      </c>
      <c r="Q25" s="2" t="s">
        <v>78</v>
      </c>
      <c r="R25" s="2" t="s">
        <v>79</v>
      </c>
    </row>
    <row r="26" spans="1:18" ht="12.75">
      <c r="A26" s="2" t="s">
        <v>60</v>
      </c>
      <c r="B26" t="s">
        <v>62</v>
      </c>
      <c r="C26" t="s">
        <v>62</v>
      </c>
      <c r="D26" t="s">
        <v>62</v>
      </c>
      <c r="E26" t="s">
        <v>62</v>
      </c>
      <c r="F26" t="s">
        <v>62</v>
      </c>
      <c r="G26" t="s">
        <v>62</v>
      </c>
      <c r="H26" t="s">
        <v>62</v>
      </c>
      <c r="I26" t="s">
        <v>62</v>
      </c>
      <c r="J26" t="s">
        <v>62</v>
      </c>
      <c r="K26" t="s">
        <v>62</v>
      </c>
      <c r="L26" t="s">
        <v>62</v>
      </c>
      <c r="M26" t="s">
        <v>62</v>
      </c>
      <c r="N26" t="s">
        <v>62</v>
      </c>
      <c r="O26" t="s">
        <v>62</v>
      </c>
      <c r="P26" t="s">
        <v>62</v>
      </c>
      <c r="Q26" t="s">
        <v>62</v>
      </c>
      <c r="R26" t="s">
        <v>62</v>
      </c>
    </row>
    <row r="28" ht="12.75">
      <c r="A28" s="2" t="s">
        <v>80</v>
      </c>
    </row>
    <row r="30" ht="12.75">
      <c r="A30" s="2" t="s">
        <v>81</v>
      </c>
    </row>
    <row r="31" ht="12.75">
      <c r="A31" s="2" t="s">
        <v>82</v>
      </c>
    </row>
    <row r="32" ht="12.75">
      <c r="A32" s="2" t="s">
        <v>83</v>
      </c>
    </row>
    <row r="33" ht="12.75">
      <c r="A33" s="2" t="s">
        <v>84</v>
      </c>
    </row>
  </sheetData>
  <printOptions/>
  <pageMargins left="0.75" right="0.75" top="1" bottom="1" header="0.5" footer="0.5"/>
  <pageSetup fitToHeight="0" fitToWidth="0"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I75"/>
  <sheetViews>
    <sheetView workbookViewId="0" topLeftCell="A1">
      <selection activeCell="A1" sqref="A1"/>
    </sheetView>
  </sheetViews>
  <sheetFormatPr defaultColWidth="9.140625" defaultRowHeight="12.75"/>
  <sheetData>
    <row r="1" ht="12.75">
      <c r="A1" s="1" t="s">
        <v>39</v>
      </c>
    </row>
    <row r="4" spans="1:3" ht="12.75">
      <c r="A4" s="2" t="s">
        <v>330</v>
      </c>
      <c r="C4" t="s">
        <v>331</v>
      </c>
    </row>
    <row r="5" ht="12.75">
      <c r="A5" s="2" t="s">
        <v>332</v>
      </c>
    </row>
    <row r="6" spans="1:9" ht="12.75">
      <c r="A6" t="s">
        <v>333</v>
      </c>
      <c r="I6" t="s">
        <v>231</v>
      </c>
    </row>
    <row r="7" spans="1:9" ht="12.75">
      <c r="A7" t="s">
        <v>334</v>
      </c>
      <c r="I7" t="s">
        <v>231</v>
      </c>
    </row>
    <row r="8" spans="1:9" ht="12.75">
      <c r="A8" t="s">
        <v>335</v>
      </c>
      <c r="I8" t="s">
        <v>231</v>
      </c>
    </row>
    <row r="9" spans="1:9" ht="12.75">
      <c r="A9" t="s">
        <v>336</v>
      </c>
      <c r="I9" t="s">
        <v>231</v>
      </c>
    </row>
    <row r="10" ht="12.75">
      <c r="A10" s="2" t="s">
        <v>337</v>
      </c>
    </row>
    <row r="11" spans="1:9" ht="12.75">
      <c r="A11" t="s">
        <v>338</v>
      </c>
      <c r="I11" t="s">
        <v>231</v>
      </c>
    </row>
    <row r="12" spans="1:9" ht="12.75">
      <c r="A12" t="s">
        <v>339</v>
      </c>
      <c r="I12" t="s">
        <v>231</v>
      </c>
    </row>
    <row r="13" spans="1:9" ht="12.75">
      <c r="A13" t="s">
        <v>340</v>
      </c>
      <c r="I13" t="s">
        <v>231</v>
      </c>
    </row>
    <row r="14" spans="1:9" ht="12.75">
      <c r="A14" t="s">
        <v>341</v>
      </c>
      <c r="I14" t="s">
        <v>231</v>
      </c>
    </row>
    <row r="15" spans="1:9" ht="12.75">
      <c r="A15" t="s">
        <v>342</v>
      </c>
      <c r="I15" t="s">
        <v>231</v>
      </c>
    </row>
    <row r="16" spans="1:9" ht="12.75">
      <c r="A16" t="s">
        <v>343</v>
      </c>
      <c r="I16" t="s">
        <v>231</v>
      </c>
    </row>
    <row r="17" spans="1:9" ht="12.75">
      <c r="A17" t="s">
        <v>344</v>
      </c>
      <c r="I17" t="s">
        <v>231</v>
      </c>
    </row>
    <row r="18" spans="1:9" ht="12.75">
      <c r="A18" t="s">
        <v>345</v>
      </c>
      <c r="I18" t="s">
        <v>231</v>
      </c>
    </row>
    <row r="19" spans="1:9" ht="12.75">
      <c r="A19" t="s">
        <v>346</v>
      </c>
      <c r="I19" t="s">
        <v>231</v>
      </c>
    </row>
    <row r="20" spans="1:9" ht="12.75">
      <c r="A20" t="s">
        <v>347</v>
      </c>
      <c r="I20" t="s">
        <v>231</v>
      </c>
    </row>
    <row r="21" spans="1:9" ht="12.75">
      <c r="A21" t="s">
        <v>348</v>
      </c>
      <c r="I21" t="s">
        <v>231</v>
      </c>
    </row>
    <row r="22" ht="12.75">
      <c r="A22" s="2" t="s">
        <v>349</v>
      </c>
    </row>
    <row r="23" spans="1:9" ht="12.75">
      <c r="A23" t="s">
        <v>350</v>
      </c>
      <c r="I23" t="s">
        <v>231</v>
      </c>
    </row>
    <row r="24" spans="1:9" ht="12.75">
      <c r="A24" t="s">
        <v>351</v>
      </c>
      <c r="I24" t="s">
        <v>231</v>
      </c>
    </row>
    <row r="25" spans="1:9" ht="12.75">
      <c r="A25" t="s">
        <v>352</v>
      </c>
      <c r="I25" t="s">
        <v>231</v>
      </c>
    </row>
    <row r="26" spans="1:9" ht="12.75">
      <c r="A26" t="s">
        <v>353</v>
      </c>
      <c r="I26" t="s">
        <v>231</v>
      </c>
    </row>
    <row r="27" spans="1:9" ht="12.75">
      <c r="A27" t="s">
        <v>354</v>
      </c>
      <c r="I27" t="s">
        <v>231</v>
      </c>
    </row>
    <row r="28" spans="1:9" ht="12.75">
      <c r="A28" t="s">
        <v>355</v>
      </c>
      <c r="I28" t="s">
        <v>231</v>
      </c>
    </row>
    <row r="29" ht="12.75">
      <c r="A29" s="2" t="s">
        <v>356</v>
      </c>
    </row>
    <row r="30" spans="1:9" ht="12.75">
      <c r="A30" t="s">
        <v>357</v>
      </c>
      <c r="I30" t="s">
        <v>231</v>
      </c>
    </row>
    <row r="31" spans="1:9" ht="12.75">
      <c r="A31" t="s">
        <v>358</v>
      </c>
      <c r="I31" t="s">
        <v>231</v>
      </c>
    </row>
    <row r="32" spans="1:9" ht="12.75">
      <c r="A32" t="s">
        <v>359</v>
      </c>
      <c r="I32" t="s">
        <v>231</v>
      </c>
    </row>
    <row r="33" spans="1:9" ht="12.75">
      <c r="A33" t="s">
        <v>360</v>
      </c>
      <c r="I33" t="s">
        <v>231</v>
      </c>
    </row>
    <row r="34" ht="12.75">
      <c r="A34" s="2" t="s">
        <v>361</v>
      </c>
    </row>
    <row r="35" spans="1:9" ht="12.75">
      <c r="A35" t="s">
        <v>362</v>
      </c>
      <c r="I35" t="s">
        <v>231</v>
      </c>
    </row>
    <row r="36" spans="1:9" ht="12.75">
      <c r="A36" t="s">
        <v>363</v>
      </c>
      <c r="I36" t="s">
        <v>231</v>
      </c>
    </row>
    <row r="39" spans="1:3" ht="12.75">
      <c r="A39" s="2" t="s">
        <v>330</v>
      </c>
      <c r="C39" t="s">
        <v>172</v>
      </c>
    </row>
    <row r="40" ht="12.75">
      <c r="A40" s="2" t="s">
        <v>332</v>
      </c>
    </row>
    <row r="41" spans="1:9" ht="12.75">
      <c r="A41" t="s">
        <v>333</v>
      </c>
      <c r="I41" t="s">
        <v>364</v>
      </c>
    </row>
    <row r="42" spans="1:9" ht="12.75">
      <c r="A42" t="s">
        <v>334</v>
      </c>
      <c r="I42" t="s">
        <v>365</v>
      </c>
    </row>
    <row r="43" spans="1:9" ht="12.75">
      <c r="A43" t="s">
        <v>335</v>
      </c>
      <c r="I43" t="s">
        <v>231</v>
      </c>
    </row>
    <row r="44" spans="1:9" ht="12.75">
      <c r="A44" t="s">
        <v>336</v>
      </c>
      <c r="I44" t="s">
        <v>177</v>
      </c>
    </row>
    <row r="45" ht="12.75">
      <c r="A45" s="2" t="s">
        <v>366</v>
      </c>
    </row>
    <row r="46" spans="1:9" ht="12.75">
      <c r="A46" t="s">
        <v>367</v>
      </c>
      <c r="I46" t="s">
        <v>177</v>
      </c>
    </row>
    <row r="47" spans="1:9" ht="12.75">
      <c r="A47" t="s">
        <v>368</v>
      </c>
      <c r="I47" t="s">
        <v>177</v>
      </c>
    </row>
    <row r="48" ht="12.75">
      <c r="A48" s="2" t="s">
        <v>337</v>
      </c>
    </row>
    <row r="49" spans="1:9" ht="12.75">
      <c r="A49" t="s">
        <v>369</v>
      </c>
      <c r="I49" t="s">
        <v>370</v>
      </c>
    </row>
    <row r="50" spans="1:9" ht="12.75">
      <c r="A50" t="s">
        <v>371</v>
      </c>
      <c r="I50" t="s">
        <v>247</v>
      </c>
    </row>
    <row r="51" spans="1:9" ht="12.75">
      <c r="A51" t="s">
        <v>372</v>
      </c>
      <c r="I51" t="s">
        <v>247</v>
      </c>
    </row>
    <row r="52" spans="1:9" ht="12.75">
      <c r="A52" t="s">
        <v>373</v>
      </c>
      <c r="I52" t="s">
        <v>311</v>
      </c>
    </row>
    <row r="53" spans="1:9" ht="12.75">
      <c r="A53" t="s">
        <v>344</v>
      </c>
      <c r="I53" t="s">
        <v>374</v>
      </c>
    </row>
    <row r="54" spans="1:9" ht="12.75">
      <c r="A54" t="s">
        <v>345</v>
      </c>
      <c r="I54" t="s">
        <v>375</v>
      </c>
    </row>
    <row r="55" spans="1:9" ht="12.75">
      <c r="A55" t="s">
        <v>346</v>
      </c>
      <c r="I55" t="s">
        <v>376</v>
      </c>
    </row>
    <row r="56" ht="12.75">
      <c r="A56" s="2" t="s">
        <v>377</v>
      </c>
    </row>
    <row r="57" spans="1:9" ht="12.75">
      <c r="A57" t="s">
        <v>378</v>
      </c>
      <c r="I57" t="s">
        <v>267</v>
      </c>
    </row>
    <row r="58" spans="1:9" ht="12.75">
      <c r="A58" t="s">
        <v>379</v>
      </c>
      <c r="I58" t="s">
        <v>306</v>
      </c>
    </row>
    <row r="59" spans="1:9" ht="12.75">
      <c r="A59" t="s">
        <v>380</v>
      </c>
      <c r="I59" t="s">
        <v>236</v>
      </c>
    </row>
    <row r="60" spans="1:9" ht="12.75">
      <c r="A60" t="s">
        <v>381</v>
      </c>
      <c r="I60" t="s">
        <v>267</v>
      </c>
    </row>
    <row r="61" spans="1:9" ht="12.75">
      <c r="A61" t="s">
        <v>382</v>
      </c>
      <c r="I61" t="s">
        <v>267</v>
      </c>
    </row>
    <row r="62" spans="1:9" ht="12.75">
      <c r="A62" t="s">
        <v>383</v>
      </c>
      <c r="I62" t="s">
        <v>384</v>
      </c>
    </row>
    <row r="63" ht="12.75">
      <c r="A63" s="2" t="s">
        <v>349</v>
      </c>
    </row>
    <row r="64" spans="1:9" ht="12.75">
      <c r="A64" t="s">
        <v>385</v>
      </c>
      <c r="I64" t="s">
        <v>231</v>
      </c>
    </row>
    <row r="65" spans="1:9" ht="12.75">
      <c r="A65" t="s">
        <v>386</v>
      </c>
      <c r="I65" t="s">
        <v>231</v>
      </c>
    </row>
    <row r="66" spans="1:9" ht="12.75">
      <c r="A66" t="s">
        <v>387</v>
      </c>
      <c r="I66" t="s">
        <v>231</v>
      </c>
    </row>
    <row r="67" spans="1:9" ht="12.75">
      <c r="A67" t="s">
        <v>388</v>
      </c>
      <c r="I67" t="s">
        <v>231</v>
      </c>
    </row>
    <row r="68" spans="1:9" ht="12.75">
      <c r="A68" t="s">
        <v>389</v>
      </c>
      <c r="I68" t="s">
        <v>231</v>
      </c>
    </row>
    <row r="69" ht="12.75">
      <c r="A69" s="2" t="s">
        <v>356</v>
      </c>
    </row>
    <row r="70" spans="1:9" ht="12.75">
      <c r="A70" t="s">
        <v>390</v>
      </c>
      <c r="I70" t="s">
        <v>267</v>
      </c>
    </row>
    <row r="71" spans="1:9" ht="12.75">
      <c r="A71" t="s">
        <v>360</v>
      </c>
      <c r="I71" t="s">
        <v>391</v>
      </c>
    </row>
    <row r="72" spans="1:9" ht="12.75">
      <c r="A72" t="s">
        <v>392</v>
      </c>
      <c r="I72" t="s">
        <v>393</v>
      </c>
    </row>
    <row r="73" ht="12.75">
      <c r="A73" s="2" t="s">
        <v>361</v>
      </c>
    </row>
    <row r="74" spans="1:9" ht="12.75">
      <c r="A74" t="s">
        <v>362</v>
      </c>
      <c r="I74" t="s">
        <v>231</v>
      </c>
    </row>
    <row r="75" spans="1:9" ht="12.75">
      <c r="A75" t="s">
        <v>363</v>
      </c>
      <c r="I75" t="s">
        <v>231</v>
      </c>
    </row>
  </sheetData>
  <printOptions/>
  <pageMargins left="0.75" right="0.75" top="1" bottom="1" header="0.5" footer="0.5"/>
  <pageSetup fitToHeight="0" fitToWidth="0"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4:J24"/>
  <sheetViews>
    <sheetView workbookViewId="0" topLeftCell="A1">
      <selection activeCell="A1" sqref="A1"/>
    </sheetView>
  </sheetViews>
  <sheetFormatPr defaultColWidth="9.140625" defaultRowHeight="12.75"/>
  <sheetData>
    <row r="4" ht="12.75">
      <c r="A4" s="1" t="s">
        <v>394</v>
      </c>
    </row>
    <row r="8" spans="1:10" ht="12.75">
      <c r="A8" s="2" t="s">
        <v>395</v>
      </c>
      <c r="B8" s="2" t="s">
        <v>396</v>
      </c>
      <c r="D8" s="2" t="s">
        <v>397</v>
      </c>
      <c r="F8" s="2" t="s">
        <v>398</v>
      </c>
      <c r="H8" s="2" t="s">
        <v>399</v>
      </c>
      <c r="J8" s="2" t="s">
        <v>400</v>
      </c>
    </row>
    <row r="9" spans="2:9" ht="12.75">
      <c r="B9" t="s">
        <v>401</v>
      </c>
      <c r="C9" t="s">
        <v>402</v>
      </c>
      <c r="D9" t="s">
        <v>401</v>
      </c>
      <c r="E9" t="s">
        <v>402</v>
      </c>
      <c r="F9" t="s">
        <v>401</v>
      </c>
      <c r="G9" t="s">
        <v>402</v>
      </c>
      <c r="H9" t="s">
        <v>401</v>
      </c>
      <c r="I9" t="s">
        <v>402</v>
      </c>
    </row>
    <row r="10" spans="1:10" ht="12.75">
      <c r="A10" t="s">
        <v>403</v>
      </c>
      <c r="B10" s="3">
        <v>3</v>
      </c>
      <c r="C10" s="3">
        <v>1</v>
      </c>
      <c r="D10" s="3">
        <v>0</v>
      </c>
      <c r="E10" s="3">
        <v>0</v>
      </c>
      <c r="F10" s="3">
        <v>0</v>
      </c>
      <c r="G10" s="3">
        <v>1</v>
      </c>
      <c r="H10" s="3">
        <f>B10+D10+F10</f>
        <v>4</v>
      </c>
      <c r="I10" s="3">
        <f>C10+E10+G10</f>
        <v>4</v>
      </c>
      <c r="J10" s="7">
        <f>H10+I10</f>
        <v>4</v>
      </c>
    </row>
    <row r="11" spans="1:10" ht="12.75">
      <c r="A11" t="s">
        <v>404</v>
      </c>
      <c r="B11" s="3">
        <v>0</v>
      </c>
      <c r="C11" s="3">
        <v>1</v>
      </c>
      <c r="D11" s="3">
        <v>0</v>
      </c>
      <c r="E11" s="3">
        <v>0</v>
      </c>
      <c r="F11" s="3">
        <v>0</v>
      </c>
      <c r="G11" s="3">
        <v>0</v>
      </c>
      <c r="H11" s="3">
        <f>B11+D11+F11</f>
        <v>4</v>
      </c>
      <c r="I11" s="3">
        <f>C11+E11+G11</f>
        <v>4</v>
      </c>
      <c r="J11" s="7">
        <f>H11+I11</f>
        <v>4</v>
      </c>
    </row>
    <row r="12" spans="1:10" ht="12.75">
      <c r="A12" t="s">
        <v>405</v>
      </c>
      <c r="B12" s="3">
        <v>2</v>
      </c>
      <c r="C12" s="3">
        <v>0</v>
      </c>
      <c r="D12" s="3">
        <v>0</v>
      </c>
      <c r="E12" s="3">
        <v>0</v>
      </c>
      <c r="F12" s="3">
        <v>0</v>
      </c>
      <c r="G12" s="3">
        <v>0</v>
      </c>
      <c r="H12" s="3">
        <f>B12+D12+F12</f>
        <v>4</v>
      </c>
      <c r="I12" s="3">
        <f>C12+E12+G12</f>
        <v>4</v>
      </c>
      <c r="J12" s="7">
        <f>H12+I12</f>
        <v>4</v>
      </c>
    </row>
    <row r="13" spans="1:10" ht="12.75">
      <c r="A13" t="s">
        <v>406</v>
      </c>
      <c r="B13" s="3">
        <v>1</v>
      </c>
      <c r="C13" s="3">
        <v>0</v>
      </c>
      <c r="D13" s="3">
        <v>0</v>
      </c>
      <c r="E13" s="3">
        <v>0</v>
      </c>
      <c r="F13" s="3">
        <v>0</v>
      </c>
      <c r="G13" s="3">
        <v>0</v>
      </c>
      <c r="H13" s="3">
        <f>B13+D13+F13</f>
        <v>4</v>
      </c>
      <c r="I13" s="3">
        <f>C13+E13+G13</f>
        <v>4</v>
      </c>
      <c r="J13" s="7">
        <f>H13+I13</f>
        <v>4</v>
      </c>
    </row>
    <row r="14" spans="1:10" ht="12.75">
      <c r="A14" t="s">
        <v>407</v>
      </c>
      <c r="B14" s="3">
        <v>2</v>
      </c>
      <c r="C14" s="3">
        <v>2</v>
      </c>
      <c r="D14" s="3">
        <v>0</v>
      </c>
      <c r="E14" s="3">
        <v>0</v>
      </c>
      <c r="F14" s="3">
        <v>0</v>
      </c>
      <c r="G14" s="3">
        <v>0</v>
      </c>
      <c r="H14" s="3">
        <f>B14+D14+F14</f>
        <v>4</v>
      </c>
      <c r="I14" s="3">
        <f>C14+E14+G14</f>
        <v>4</v>
      </c>
      <c r="J14" s="7">
        <f>H14+I14</f>
        <v>4</v>
      </c>
    </row>
    <row r="15" spans="1:10" ht="12.75">
      <c r="A15" t="s">
        <v>408</v>
      </c>
      <c r="B15" s="3">
        <v>0</v>
      </c>
      <c r="C15" s="3">
        <v>3</v>
      </c>
      <c r="D15" s="3">
        <v>0</v>
      </c>
      <c r="E15" s="3">
        <v>0</v>
      </c>
      <c r="F15" s="3">
        <v>0</v>
      </c>
      <c r="G15" s="3">
        <v>0</v>
      </c>
      <c r="H15" s="3">
        <f>B15+D15+F15</f>
        <v>4</v>
      </c>
      <c r="I15" s="3">
        <f>C15+E15+G15</f>
        <v>4</v>
      </c>
      <c r="J15" s="7">
        <f>H15+I15</f>
        <v>4</v>
      </c>
    </row>
    <row r="16" spans="1:10" ht="12.75">
      <c r="A16" t="s">
        <v>409</v>
      </c>
      <c r="B16" s="3">
        <v>1</v>
      </c>
      <c r="C16" s="3">
        <v>1</v>
      </c>
      <c r="D16" s="3">
        <v>0</v>
      </c>
      <c r="E16" s="3">
        <v>0</v>
      </c>
      <c r="F16" s="3">
        <v>0</v>
      </c>
      <c r="G16" s="3">
        <v>0</v>
      </c>
      <c r="H16" s="3">
        <f>B16+D16+F16</f>
        <v>4</v>
      </c>
      <c r="I16" s="3">
        <f>C16+E16+G16</f>
        <v>4</v>
      </c>
      <c r="J16" s="7">
        <f>H16+I16</f>
        <v>4</v>
      </c>
    </row>
    <row r="17" spans="1:10" ht="12.75">
      <c r="A17" t="s">
        <v>410</v>
      </c>
      <c r="B17" s="3">
        <v>1</v>
      </c>
      <c r="C17" s="3">
        <v>0</v>
      </c>
      <c r="D17" s="3">
        <v>0</v>
      </c>
      <c r="E17" s="3">
        <v>0</v>
      </c>
      <c r="F17" s="3">
        <v>0</v>
      </c>
      <c r="G17" s="3">
        <v>0</v>
      </c>
      <c r="H17" s="3">
        <f>B17+D17+F17</f>
        <v>4</v>
      </c>
      <c r="I17" s="3">
        <f>C17+E17+G17</f>
        <v>4</v>
      </c>
      <c r="J17" s="7">
        <f>H17+I17</f>
        <v>4</v>
      </c>
    </row>
    <row r="18" spans="1:10" ht="12.75">
      <c r="A18" t="s">
        <v>411</v>
      </c>
      <c r="B18" s="3">
        <v>0</v>
      </c>
      <c r="C18" s="3">
        <v>1</v>
      </c>
      <c r="D18" s="3">
        <v>0</v>
      </c>
      <c r="E18" s="3">
        <v>0</v>
      </c>
      <c r="F18" s="3">
        <v>0</v>
      </c>
      <c r="G18" s="3">
        <v>0</v>
      </c>
      <c r="H18" s="3">
        <f>B18+D18+F18</f>
        <v>4</v>
      </c>
      <c r="I18" s="3">
        <f>C18+E18+G18</f>
        <v>4</v>
      </c>
      <c r="J18" s="7">
        <f>H18+I18</f>
        <v>4</v>
      </c>
    </row>
    <row r="19" spans="1:10" ht="12.75">
      <c r="A19" t="s">
        <v>412</v>
      </c>
      <c r="B19" s="3">
        <v>1</v>
      </c>
      <c r="C19" s="3">
        <v>0</v>
      </c>
      <c r="D19" s="3">
        <v>0</v>
      </c>
      <c r="E19" s="3">
        <v>0</v>
      </c>
      <c r="F19" s="3">
        <v>0</v>
      </c>
      <c r="G19" s="3">
        <v>0</v>
      </c>
      <c r="H19" s="3">
        <f>B19+D19+F19</f>
        <v>4</v>
      </c>
      <c r="I19" s="3">
        <f>C19+E19+G19</f>
        <v>4</v>
      </c>
      <c r="J19" s="7">
        <f>H19+I19</f>
        <v>4</v>
      </c>
    </row>
    <row r="20" spans="1:10" ht="12.75">
      <c r="A20" t="s">
        <v>413</v>
      </c>
      <c r="B20" s="3">
        <v>2</v>
      </c>
      <c r="C20" s="3">
        <v>0</v>
      </c>
      <c r="D20" s="3">
        <v>0</v>
      </c>
      <c r="E20" s="3">
        <v>0</v>
      </c>
      <c r="F20" s="3">
        <v>0</v>
      </c>
      <c r="G20" s="3">
        <v>0</v>
      </c>
      <c r="H20" s="3">
        <f>B20+D20+F20</f>
        <v>4</v>
      </c>
      <c r="I20" s="3">
        <f>C20+E20+G20</f>
        <v>4</v>
      </c>
      <c r="J20" s="7">
        <f>H20+I20</f>
        <v>4</v>
      </c>
    </row>
    <row r="21" spans="1:10" ht="12.75">
      <c r="A21" t="s">
        <v>414</v>
      </c>
      <c r="B21" s="3">
        <v>1</v>
      </c>
      <c r="C21" s="3">
        <v>0</v>
      </c>
      <c r="D21" s="3">
        <v>0</v>
      </c>
      <c r="E21" s="3">
        <v>0</v>
      </c>
      <c r="F21" s="3">
        <v>0</v>
      </c>
      <c r="G21" s="3">
        <v>0</v>
      </c>
      <c r="H21" s="3">
        <f>B21+D21+F21</f>
        <v>4</v>
      </c>
      <c r="I21" s="3">
        <f>C21+E21+G21</f>
        <v>4</v>
      </c>
      <c r="J21" s="7">
        <f>H21+I21</f>
        <v>4</v>
      </c>
    </row>
    <row r="22" spans="1:10" ht="12.75">
      <c r="A22" t="s">
        <v>415</v>
      </c>
      <c r="B22" s="3">
        <v>0</v>
      </c>
      <c r="C22" s="3">
        <v>0</v>
      </c>
      <c r="D22" s="3">
        <v>0</v>
      </c>
      <c r="E22" s="3">
        <v>1</v>
      </c>
      <c r="F22" s="3">
        <v>0</v>
      </c>
      <c r="G22" s="3">
        <v>0</v>
      </c>
      <c r="H22" s="3">
        <f>B22+D22+F22</f>
        <v>4</v>
      </c>
      <c r="I22" s="3">
        <f>C22+E22+G22</f>
        <v>4</v>
      </c>
      <c r="J22" s="7">
        <f>H22+I22</f>
        <v>4</v>
      </c>
    </row>
    <row r="23" spans="1:10" ht="12.75">
      <c r="A23" t="s">
        <v>416</v>
      </c>
      <c r="B23" s="3">
        <v>0</v>
      </c>
      <c r="C23" s="3">
        <v>1</v>
      </c>
      <c r="D23" s="3">
        <v>0</v>
      </c>
      <c r="E23" s="3">
        <v>0</v>
      </c>
      <c r="F23" s="3">
        <v>0</v>
      </c>
      <c r="G23" s="3">
        <v>0</v>
      </c>
      <c r="H23" s="3">
        <f>B23+D23+F23</f>
        <v>4</v>
      </c>
      <c r="I23" s="3">
        <f>C23+E23+G23</f>
        <v>4</v>
      </c>
      <c r="J23" s="7">
        <f>H23+I23</f>
        <v>4</v>
      </c>
    </row>
    <row r="24" spans="1:10" ht="12.75">
      <c r="A24" s="2" t="s">
        <v>400</v>
      </c>
      <c r="B24" s="7">
        <f>SUM(B10:B23)</f>
        <v>4</v>
      </c>
      <c r="C24" s="7">
        <f>SUM(C10:C23)</f>
        <v>4</v>
      </c>
      <c r="D24" s="7">
        <f>SUM(D10:D23)</f>
        <v>4</v>
      </c>
      <c r="E24" s="7">
        <f>SUM(E10:E23)</f>
        <v>4</v>
      </c>
      <c r="F24" s="7">
        <f>SUM(F10:F23)</f>
        <v>4</v>
      </c>
      <c r="G24" s="7">
        <f>SUM(G10:G23)</f>
        <v>4</v>
      </c>
      <c r="H24" s="7">
        <f>SUM(H10:H23)</f>
        <v>4</v>
      </c>
      <c r="I24" s="7">
        <f>SUM(I10:I23)</f>
        <v>4</v>
      </c>
      <c r="J24" s="7">
        <f>SUM(J10:J23)</f>
        <v>4</v>
      </c>
    </row>
  </sheetData>
  <printOptions/>
  <pageMargins left="0.75" right="0.75" top="1" bottom="1" header="0.5" footer="0.5"/>
  <pageSetup fitToHeight="0" fitToWidth="0"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2.75"/>
  <sheetData>
    <row r="1" ht="12.75">
      <c r="A1" s="1" t="s">
        <v>417</v>
      </c>
    </row>
    <row r="3" ht="12.75">
      <c r="A3" t="s">
        <v>418</v>
      </c>
    </row>
  </sheetData>
  <printOptions/>
  <pageMargins left="0.75" right="0.75" top="1" bottom="1" header="0.5" footer="0.5"/>
  <pageSetup fitToHeight="0" fitToWidth="0"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2.75"/>
  <sheetData>
    <row r="1" ht="12.75">
      <c r="A1" s="1" t="s">
        <v>419</v>
      </c>
    </row>
    <row r="3" ht="12.75">
      <c r="A3" t="s">
        <v>418</v>
      </c>
    </row>
  </sheetData>
  <printOptions/>
  <pageMargins left="0.75" right="0.75" top="1" bottom="1" header="0.5" footer="0.5"/>
  <pageSetup fitToHeight="0" fitToWidth="0"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2.75"/>
  <sheetData>
    <row r="1" ht="12.75">
      <c r="A1" s="1" t="s">
        <v>420</v>
      </c>
    </row>
    <row r="3" ht="12.75">
      <c r="A3" t="s">
        <v>418</v>
      </c>
    </row>
  </sheetData>
  <printOptions/>
  <pageMargins left="0.75" right="0.75" top="1" bottom="1" header="0.5" footer="0.5"/>
  <pageSetup fitToHeight="0" fitToWidth="0"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C8"/>
  <sheetViews>
    <sheetView workbookViewId="0" topLeftCell="A1">
      <selection activeCell="A1" sqref="A1"/>
    </sheetView>
  </sheetViews>
  <sheetFormatPr defaultColWidth="9.140625" defaultRowHeight="12.75"/>
  <sheetData>
    <row r="1" ht="12.75">
      <c r="A1" s="1" t="s">
        <v>421</v>
      </c>
    </row>
    <row r="5" spans="1:3" ht="12.75">
      <c r="A5" s="2" t="s">
        <v>422</v>
      </c>
      <c r="B5" s="2" t="s">
        <v>423</v>
      </c>
      <c r="C5" s="2" t="s">
        <v>424</v>
      </c>
    </row>
    <row r="7" spans="1:3" ht="12.75">
      <c r="A7" t="s">
        <v>404</v>
      </c>
      <c r="B7" t="s">
        <v>403</v>
      </c>
      <c r="C7" s="3">
        <v>2</v>
      </c>
    </row>
    <row r="8" spans="1:3" ht="12.75">
      <c r="A8" s="2" t="s">
        <v>425</v>
      </c>
      <c r="C8" s="7">
        <f>SUM(C6:C7)</f>
        <v>4</v>
      </c>
    </row>
  </sheetData>
  <printOptions/>
  <pageMargins left="0.75" right="0.75" top="1" bottom="1" header="0.5" footer="0.5"/>
  <pageSetup fitToHeight="0" fitToWidth="0"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T9"/>
  <sheetViews>
    <sheetView workbookViewId="0" topLeftCell="A1">
      <selection activeCell="A1" sqref="A1"/>
    </sheetView>
  </sheetViews>
  <sheetFormatPr defaultColWidth="9.140625" defaultRowHeight="12.75"/>
  <sheetData>
    <row r="1" ht="12.75">
      <c r="A1" s="1" t="s">
        <v>426</v>
      </c>
    </row>
    <row r="5" spans="2:20" ht="12.75">
      <c r="B5" s="2" t="s">
        <v>427</v>
      </c>
      <c r="D5" s="2" t="s">
        <v>428</v>
      </c>
      <c r="F5" s="2" t="s">
        <v>429</v>
      </c>
      <c r="H5" s="2" t="s">
        <v>430</v>
      </c>
      <c r="J5" s="2" t="s">
        <v>431</v>
      </c>
      <c r="L5" s="2" t="s">
        <v>432</v>
      </c>
      <c r="N5" s="2" t="s">
        <v>433</v>
      </c>
      <c r="P5" s="2" t="s">
        <v>434</v>
      </c>
      <c r="R5" s="2" t="s">
        <v>435</v>
      </c>
      <c r="T5" s="2" t="s">
        <v>400</v>
      </c>
    </row>
    <row r="6" spans="1:19" ht="12.75">
      <c r="A6" s="2" t="s">
        <v>395</v>
      </c>
      <c r="B6" t="s">
        <v>401</v>
      </c>
      <c r="C6" t="s">
        <v>402</v>
      </c>
      <c r="D6" t="s">
        <v>401</v>
      </c>
      <c r="E6" t="s">
        <v>402</v>
      </c>
      <c r="F6" t="s">
        <v>401</v>
      </c>
      <c r="G6" t="s">
        <v>402</v>
      </c>
      <c r="H6" t="s">
        <v>401</v>
      </c>
      <c r="I6" t="s">
        <v>402</v>
      </c>
      <c r="J6" t="s">
        <v>401</v>
      </c>
      <c r="K6" t="s">
        <v>402</v>
      </c>
      <c r="L6" t="s">
        <v>401</v>
      </c>
      <c r="M6" t="s">
        <v>402</v>
      </c>
      <c r="N6" t="s">
        <v>401</v>
      </c>
      <c r="O6" t="s">
        <v>402</v>
      </c>
      <c r="P6" t="s">
        <v>401</v>
      </c>
      <c r="Q6" t="s">
        <v>402</v>
      </c>
      <c r="R6" t="s">
        <v>401</v>
      </c>
      <c r="S6" t="s">
        <v>402</v>
      </c>
    </row>
    <row r="7" spans="1:20" ht="12.75">
      <c r="A7" t="s">
        <v>403</v>
      </c>
      <c r="B7" s="3">
        <v>0</v>
      </c>
      <c r="C7" s="3">
        <v>0</v>
      </c>
      <c r="D7" s="3">
        <v>0</v>
      </c>
      <c r="E7" s="3">
        <v>0</v>
      </c>
      <c r="F7" s="3">
        <v>0</v>
      </c>
      <c r="G7" s="3">
        <v>0</v>
      </c>
      <c r="H7" s="3">
        <v>1</v>
      </c>
      <c r="I7" s="3">
        <v>0</v>
      </c>
      <c r="J7" s="3">
        <v>0</v>
      </c>
      <c r="K7" s="3">
        <v>0</v>
      </c>
      <c r="L7" s="3">
        <v>0</v>
      </c>
      <c r="M7" s="3">
        <v>0</v>
      </c>
      <c r="N7" s="3">
        <v>0</v>
      </c>
      <c r="O7" s="3">
        <v>0</v>
      </c>
      <c r="P7" s="3">
        <v>0</v>
      </c>
      <c r="Q7" s="3">
        <v>0</v>
      </c>
      <c r="R7" s="3">
        <v>0</v>
      </c>
      <c r="S7" s="3">
        <v>0</v>
      </c>
      <c r="T7" s="7">
        <f>SUM(B7:S7)</f>
        <v>4</v>
      </c>
    </row>
    <row r="8" spans="1:20" ht="12.75">
      <c r="A8" t="s">
        <v>408</v>
      </c>
      <c r="B8" s="3">
        <v>0</v>
      </c>
      <c r="C8" s="3">
        <v>0</v>
      </c>
      <c r="D8" s="3">
        <v>0</v>
      </c>
      <c r="E8" s="3">
        <v>0</v>
      </c>
      <c r="F8" s="3">
        <v>0</v>
      </c>
      <c r="G8" s="3">
        <v>0</v>
      </c>
      <c r="H8" s="3">
        <v>0</v>
      </c>
      <c r="I8" s="3">
        <v>0</v>
      </c>
      <c r="J8" s="3">
        <v>0</v>
      </c>
      <c r="K8" s="3">
        <v>0</v>
      </c>
      <c r="L8" s="3">
        <v>0</v>
      </c>
      <c r="M8" s="3">
        <v>0</v>
      </c>
      <c r="N8" s="3">
        <v>0</v>
      </c>
      <c r="O8" s="3">
        <v>0</v>
      </c>
      <c r="P8" s="3">
        <v>0</v>
      </c>
      <c r="Q8" s="3">
        <v>2</v>
      </c>
      <c r="R8" s="3">
        <v>0</v>
      </c>
      <c r="S8" s="3">
        <v>0</v>
      </c>
      <c r="T8" s="7">
        <f>SUM(B8:S8)</f>
        <v>4</v>
      </c>
    </row>
    <row r="9" spans="1:20" ht="12.75">
      <c r="A9" s="2" t="s">
        <v>400</v>
      </c>
      <c r="B9" s="7">
        <f>SUM(B7:B8)</f>
        <v>4</v>
      </c>
      <c r="C9" s="7">
        <f>SUM(C7:C8)</f>
        <v>4</v>
      </c>
      <c r="D9" s="7">
        <f>SUM(D7:D8)</f>
        <v>4</v>
      </c>
      <c r="E9" s="7">
        <f>SUM(E7:E8)</f>
        <v>4</v>
      </c>
      <c r="F9" s="7">
        <f>SUM(F7:F8)</f>
        <v>4</v>
      </c>
      <c r="G9" s="7">
        <f>SUM(G7:G8)</f>
        <v>4</v>
      </c>
      <c r="H9" s="7">
        <f>SUM(H7:H8)</f>
        <v>4</v>
      </c>
      <c r="I9" s="7">
        <f>SUM(I7:I8)</f>
        <v>4</v>
      </c>
      <c r="J9" s="7">
        <f>SUM(J7:J8)</f>
        <v>4</v>
      </c>
      <c r="K9" s="7">
        <f>SUM(K7:K8)</f>
        <v>4</v>
      </c>
      <c r="L9" s="7">
        <f>SUM(L7:L8)</f>
        <v>4</v>
      </c>
      <c r="M9" s="7">
        <f>SUM(M7:M8)</f>
        <v>4</v>
      </c>
      <c r="N9" s="7">
        <f>SUM(N7:N8)</f>
        <v>4</v>
      </c>
      <c r="O9" s="7">
        <f>SUM(O7:O8)</f>
        <v>4</v>
      </c>
      <c r="P9" s="7">
        <f>SUM(P7:P8)</f>
        <v>4</v>
      </c>
      <c r="Q9" s="7">
        <f>SUM(Q7:Q8)</f>
        <v>4</v>
      </c>
      <c r="R9" s="7">
        <f>SUM(R7:R8)</f>
        <v>4</v>
      </c>
      <c r="S9" s="7">
        <f>SUM(S7:S8)</f>
        <v>4</v>
      </c>
      <c r="T9" s="7">
        <f>SUM(T7:T8)</f>
        <v>4</v>
      </c>
    </row>
  </sheetData>
  <printOptions/>
  <pageMargins left="0.75" right="0.75" top="1" bottom="1" header="0.5" footer="0.5"/>
  <pageSetup fitToHeight="0" fitToWidth="0"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T9"/>
  <sheetViews>
    <sheetView workbookViewId="0" topLeftCell="A1">
      <selection activeCell="A1" sqref="A1"/>
    </sheetView>
  </sheetViews>
  <sheetFormatPr defaultColWidth="9.140625" defaultRowHeight="12.75"/>
  <sheetData>
    <row r="1" ht="12.75">
      <c r="A1" s="1" t="s">
        <v>436</v>
      </c>
    </row>
    <row r="5" spans="2:20" ht="12.75">
      <c r="B5" s="2" t="s">
        <v>437</v>
      </c>
      <c r="D5" s="2" t="s">
        <v>435</v>
      </c>
      <c r="F5" s="2" t="s">
        <v>438</v>
      </c>
      <c r="H5" s="2" t="s">
        <v>439</v>
      </c>
      <c r="J5" s="2" t="s">
        <v>440</v>
      </c>
      <c r="L5" s="2" t="s">
        <v>441</v>
      </c>
      <c r="N5" s="2" t="s">
        <v>442</v>
      </c>
      <c r="P5" s="2" t="s">
        <v>443</v>
      </c>
      <c r="R5" s="2" t="s">
        <v>444</v>
      </c>
      <c r="T5" s="2" t="s">
        <v>445</v>
      </c>
    </row>
    <row r="6" spans="1:19" ht="12.75">
      <c r="A6" s="2" t="s">
        <v>395</v>
      </c>
      <c r="B6" t="s">
        <v>401</v>
      </c>
      <c r="C6" t="s">
        <v>402</v>
      </c>
      <c r="D6" t="s">
        <v>401</v>
      </c>
      <c r="E6" t="s">
        <v>402</v>
      </c>
      <c r="F6" t="s">
        <v>401</v>
      </c>
      <c r="G6" t="s">
        <v>402</v>
      </c>
      <c r="H6" t="s">
        <v>401</v>
      </c>
      <c r="I6" t="s">
        <v>402</v>
      </c>
      <c r="J6" t="s">
        <v>401</v>
      </c>
      <c r="K6" t="s">
        <v>402</v>
      </c>
      <c r="L6" t="s">
        <v>401</v>
      </c>
      <c r="M6" t="s">
        <v>402</v>
      </c>
      <c r="N6" t="s">
        <v>401</v>
      </c>
      <c r="O6" t="s">
        <v>402</v>
      </c>
      <c r="P6" t="s">
        <v>401</v>
      </c>
      <c r="Q6" t="s">
        <v>402</v>
      </c>
      <c r="R6" t="s">
        <v>401</v>
      </c>
      <c r="S6" t="s">
        <v>402</v>
      </c>
    </row>
    <row r="7" spans="1:20" ht="12.75">
      <c r="A7" t="s">
        <v>408</v>
      </c>
      <c r="B7" s="3">
        <v>0</v>
      </c>
      <c r="C7" s="3">
        <v>4</v>
      </c>
      <c r="D7" s="3">
        <v>0</v>
      </c>
      <c r="E7" s="3">
        <v>0</v>
      </c>
      <c r="F7" s="3">
        <v>0</v>
      </c>
      <c r="G7" s="3">
        <v>0</v>
      </c>
      <c r="H7" s="3">
        <v>0</v>
      </c>
      <c r="I7" s="3">
        <v>0</v>
      </c>
      <c r="J7" s="3">
        <v>0</v>
      </c>
      <c r="K7" s="3">
        <v>0</v>
      </c>
      <c r="L7" s="3">
        <v>0</v>
      </c>
      <c r="M7" s="3">
        <v>0</v>
      </c>
      <c r="N7" s="3">
        <v>0</v>
      </c>
      <c r="O7" s="3">
        <v>1</v>
      </c>
      <c r="P7" s="3">
        <v>0</v>
      </c>
      <c r="Q7" s="3">
        <v>0</v>
      </c>
      <c r="R7" s="3">
        <v>0</v>
      </c>
      <c r="S7" s="3">
        <v>0</v>
      </c>
      <c r="T7" s="7">
        <f>SUM(B7:S7)</f>
        <v>4</v>
      </c>
    </row>
    <row r="8" spans="1:20" ht="12.75">
      <c r="A8" t="s">
        <v>416</v>
      </c>
      <c r="B8" s="3">
        <v>0</v>
      </c>
      <c r="C8" s="3">
        <v>0</v>
      </c>
      <c r="D8" s="3">
        <v>0</v>
      </c>
      <c r="E8" s="3">
        <v>1</v>
      </c>
      <c r="F8" s="3">
        <v>0</v>
      </c>
      <c r="G8" s="3">
        <v>0</v>
      </c>
      <c r="H8" s="3">
        <v>0</v>
      </c>
      <c r="I8" s="3">
        <v>0</v>
      </c>
      <c r="J8" s="3">
        <v>0</v>
      </c>
      <c r="K8" s="3">
        <v>0</v>
      </c>
      <c r="L8" s="3">
        <v>0</v>
      </c>
      <c r="M8" s="3">
        <v>0</v>
      </c>
      <c r="N8" s="3">
        <v>0</v>
      </c>
      <c r="O8" s="3">
        <v>0</v>
      </c>
      <c r="P8" s="3">
        <v>0</v>
      </c>
      <c r="Q8" s="3">
        <v>0</v>
      </c>
      <c r="R8" s="3">
        <v>0</v>
      </c>
      <c r="S8" s="3">
        <v>0</v>
      </c>
      <c r="T8" s="7">
        <f>SUM(B8:S8)</f>
        <v>4</v>
      </c>
    </row>
    <row r="9" spans="1:20" ht="12.75">
      <c r="A9" s="2" t="s">
        <v>400</v>
      </c>
      <c r="B9" s="7">
        <f>SUM(B7:B8)</f>
        <v>4</v>
      </c>
      <c r="C9" s="7">
        <f>SUM(C7:C8)</f>
        <v>4</v>
      </c>
      <c r="D9" s="7">
        <f>SUM(D7:D8)</f>
        <v>4</v>
      </c>
      <c r="E9" s="7">
        <f>SUM(E7:E8)</f>
        <v>4</v>
      </c>
      <c r="F9" s="7">
        <f>SUM(F7:F8)</f>
        <v>4</v>
      </c>
      <c r="G9" s="7">
        <f>SUM(G7:G8)</f>
        <v>4</v>
      </c>
      <c r="H9" s="7">
        <f>SUM(H7:H8)</f>
        <v>4</v>
      </c>
      <c r="I9" s="7">
        <f>SUM(I7:I8)</f>
        <v>4</v>
      </c>
      <c r="J9" s="7">
        <f>SUM(J7:J8)</f>
        <v>4</v>
      </c>
      <c r="K9" s="7">
        <f>SUM(K7:K8)</f>
        <v>4</v>
      </c>
      <c r="L9" s="7">
        <f>SUM(L7:L8)</f>
        <v>4</v>
      </c>
      <c r="M9" s="7">
        <f>SUM(M7:M8)</f>
        <v>4</v>
      </c>
      <c r="N9" s="7">
        <f>SUM(N7:N8)</f>
        <v>4</v>
      </c>
      <c r="O9" s="7">
        <f>SUM(O7:O8)</f>
        <v>4</v>
      </c>
      <c r="P9" s="7">
        <f>SUM(P7:P8)</f>
        <v>4</v>
      </c>
      <c r="Q9" s="7">
        <f>SUM(Q7:Q8)</f>
        <v>4</v>
      </c>
      <c r="R9" s="7">
        <f>SUM(R7:R8)</f>
        <v>4</v>
      </c>
      <c r="S9" s="7">
        <f>SUM(S7:S8)</f>
        <v>4</v>
      </c>
      <c r="T9" s="7">
        <f>SUM(T7:T8)</f>
        <v>4</v>
      </c>
    </row>
  </sheetData>
  <printOptions/>
  <pageMargins left="0.75" right="0.75" top="1" bottom="1" header="0.5" footer="0.5"/>
  <pageSetup fitToHeight="0" fitToWidth="0"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V21"/>
  <sheetViews>
    <sheetView workbookViewId="0" topLeftCell="A1">
      <selection activeCell="A1" sqref="A1"/>
    </sheetView>
  </sheetViews>
  <sheetFormatPr defaultColWidth="9.140625" defaultRowHeight="12.75"/>
  <sheetData>
    <row r="1" ht="12.75">
      <c r="A1" s="1" t="s">
        <v>446</v>
      </c>
    </row>
    <row r="5" spans="1:22" ht="12.75">
      <c r="A5" s="2" t="s">
        <v>447</v>
      </c>
      <c r="B5" s="2" t="s">
        <v>448</v>
      </c>
      <c r="D5" s="2" t="s">
        <v>449</v>
      </c>
      <c r="F5" s="2" t="s">
        <v>450</v>
      </c>
      <c r="H5" s="2" t="s">
        <v>451</v>
      </c>
      <c r="J5" s="2" t="s">
        <v>452</v>
      </c>
      <c r="L5" s="2" t="s">
        <v>453</v>
      </c>
      <c r="N5" s="2" t="s">
        <v>454</v>
      </c>
      <c r="P5" s="2" t="s">
        <v>455</v>
      </c>
      <c r="R5" s="2" t="s">
        <v>456</v>
      </c>
      <c r="T5" s="2" t="s">
        <v>457</v>
      </c>
      <c r="V5" s="2" t="s">
        <v>400</v>
      </c>
    </row>
    <row r="6" spans="1:21" ht="12.75">
      <c r="A6" s="2" t="s">
        <v>395</v>
      </c>
      <c r="B6" t="s">
        <v>401</v>
      </c>
      <c r="C6" t="s">
        <v>402</v>
      </c>
      <c r="D6" t="s">
        <v>401</v>
      </c>
      <c r="E6" t="s">
        <v>402</v>
      </c>
      <c r="F6" t="s">
        <v>401</v>
      </c>
      <c r="G6" t="s">
        <v>402</v>
      </c>
      <c r="H6" t="s">
        <v>401</v>
      </c>
      <c r="I6" t="s">
        <v>402</v>
      </c>
      <c r="J6" t="s">
        <v>401</v>
      </c>
      <c r="K6" t="s">
        <v>402</v>
      </c>
      <c r="L6" t="s">
        <v>401</v>
      </c>
      <c r="M6" t="s">
        <v>402</v>
      </c>
      <c r="N6" t="s">
        <v>401</v>
      </c>
      <c r="O6" t="s">
        <v>402</v>
      </c>
      <c r="P6" t="s">
        <v>401</v>
      </c>
      <c r="Q6" t="s">
        <v>402</v>
      </c>
      <c r="R6" t="s">
        <v>401</v>
      </c>
      <c r="S6" t="s">
        <v>402</v>
      </c>
      <c r="T6" t="s">
        <v>401</v>
      </c>
      <c r="U6" t="s">
        <v>402</v>
      </c>
    </row>
    <row r="7" spans="1:22" ht="12.75">
      <c r="A7" t="s">
        <v>403</v>
      </c>
      <c r="B7" s="3">
        <v>0</v>
      </c>
      <c r="C7" s="3">
        <v>0</v>
      </c>
      <c r="D7" s="3">
        <v>0</v>
      </c>
      <c r="E7" s="3">
        <v>1</v>
      </c>
      <c r="F7" s="3">
        <v>0</v>
      </c>
      <c r="G7" s="3">
        <v>0</v>
      </c>
      <c r="H7" s="3">
        <v>1</v>
      </c>
      <c r="I7" s="3">
        <v>1</v>
      </c>
      <c r="J7" s="3">
        <v>0</v>
      </c>
      <c r="K7" s="3">
        <v>0</v>
      </c>
      <c r="L7" s="3">
        <v>0</v>
      </c>
      <c r="M7" s="3">
        <v>0</v>
      </c>
      <c r="N7" s="3">
        <v>1</v>
      </c>
      <c r="O7" s="3">
        <v>0</v>
      </c>
      <c r="P7" s="3">
        <v>0</v>
      </c>
      <c r="Q7" s="3">
        <v>0</v>
      </c>
      <c r="R7" s="3">
        <v>1</v>
      </c>
      <c r="S7" s="3">
        <v>0</v>
      </c>
      <c r="T7" s="3">
        <v>0</v>
      </c>
      <c r="U7" s="3">
        <v>0</v>
      </c>
      <c r="V7" s="6">
        <f>SUM(B7:U7)</f>
        <v>4</v>
      </c>
    </row>
    <row r="8" spans="1:22" ht="12.75">
      <c r="A8" t="s">
        <v>404</v>
      </c>
      <c r="B8" s="3">
        <v>0</v>
      </c>
      <c r="C8" s="3">
        <v>0</v>
      </c>
      <c r="D8" s="3">
        <v>0</v>
      </c>
      <c r="E8" s="3">
        <v>0</v>
      </c>
      <c r="F8" s="3">
        <v>0</v>
      </c>
      <c r="G8" s="3">
        <v>0</v>
      </c>
      <c r="H8" s="3">
        <v>0</v>
      </c>
      <c r="I8" s="3">
        <v>0</v>
      </c>
      <c r="J8" s="3">
        <v>0</v>
      </c>
      <c r="K8" s="3">
        <v>1</v>
      </c>
      <c r="L8" s="3">
        <v>0</v>
      </c>
      <c r="M8" s="3">
        <v>0</v>
      </c>
      <c r="N8" s="3">
        <v>0</v>
      </c>
      <c r="O8" s="3">
        <v>0</v>
      </c>
      <c r="P8" s="3">
        <v>0</v>
      </c>
      <c r="Q8" s="3">
        <v>0</v>
      </c>
      <c r="R8" s="3">
        <v>0</v>
      </c>
      <c r="S8" s="3">
        <v>0</v>
      </c>
      <c r="T8" s="3">
        <v>0</v>
      </c>
      <c r="U8" s="3">
        <v>0</v>
      </c>
      <c r="V8" s="6">
        <f>SUM(B8:U8)</f>
        <v>4</v>
      </c>
    </row>
    <row r="9" spans="1:22" ht="12.75">
      <c r="A9" t="s">
        <v>405</v>
      </c>
      <c r="B9" s="3">
        <v>0</v>
      </c>
      <c r="C9" s="3">
        <v>0</v>
      </c>
      <c r="D9" s="3">
        <v>0</v>
      </c>
      <c r="E9" s="3">
        <v>0</v>
      </c>
      <c r="F9" s="3">
        <v>0</v>
      </c>
      <c r="G9" s="3">
        <v>0</v>
      </c>
      <c r="H9" s="3">
        <v>1</v>
      </c>
      <c r="I9" s="3">
        <v>0</v>
      </c>
      <c r="J9" s="3">
        <v>1</v>
      </c>
      <c r="K9" s="3">
        <v>0</v>
      </c>
      <c r="L9" s="3">
        <v>0</v>
      </c>
      <c r="M9" s="3">
        <v>0</v>
      </c>
      <c r="N9" s="3">
        <v>0</v>
      </c>
      <c r="O9" s="3">
        <v>0</v>
      </c>
      <c r="P9" s="3">
        <v>0</v>
      </c>
      <c r="Q9" s="3">
        <v>0</v>
      </c>
      <c r="R9" s="3">
        <v>0</v>
      </c>
      <c r="S9" s="3">
        <v>0</v>
      </c>
      <c r="T9" s="3">
        <v>0</v>
      </c>
      <c r="U9" s="3">
        <v>0</v>
      </c>
      <c r="V9" s="6">
        <f>SUM(B9:U9)</f>
        <v>4</v>
      </c>
    </row>
    <row r="10" spans="1:22" ht="12.75">
      <c r="A10" t="s">
        <v>406</v>
      </c>
      <c r="B10" s="3">
        <v>0</v>
      </c>
      <c r="C10" s="3">
        <v>0</v>
      </c>
      <c r="D10" s="3">
        <v>0</v>
      </c>
      <c r="E10" s="3">
        <v>0</v>
      </c>
      <c r="F10" s="3">
        <v>0</v>
      </c>
      <c r="G10" s="3">
        <v>0</v>
      </c>
      <c r="H10" s="3">
        <v>0</v>
      </c>
      <c r="I10" s="3">
        <v>0</v>
      </c>
      <c r="J10" s="3">
        <v>0</v>
      </c>
      <c r="K10" s="3">
        <v>0</v>
      </c>
      <c r="L10" s="3">
        <v>1</v>
      </c>
      <c r="M10" s="3">
        <v>0</v>
      </c>
      <c r="N10" s="3">
        <v>0</v>
      </c>
      <c r="O10" s="3">
        <v>0</v>
      </c>
      <c r="P10" s="3">
        <v>0</v>
      </c>
      <c r="Q10" s="3">
        <v>0</v>
      </c>
      <c r="R10" s="3">
        <v>0</v>
      </c>
      <c r="S10" s="3">
        <v>0</v>
      </c>
      <c r="T10" s="3">
        <v>0</v>
      </c>
      <c r="U10" s="3">
        <v>0</v>
      </c>
      <c r="V10" s="6">
        <f>SUM(B10:U10)</f>
        <v>4</v>
      </c>
    </row>
    <row r="11" spans="1:22" ht="12.75">
      <c r="A11" t="s">
        <v>407</v>
      </c>
      <c r="B11" s="3">
        <v>0</v>
      </c>
      <c r="C11" s="3">
        <v>0</v>
      </c>
      <c r="D11" s="3">
        <v>0</v>
      </c>
      <c r="E11" s="3">
        <v>0</v>
      </c>
      <c r="F11" s="3">
        <v>0</v>
      </c>
      <c r="G11" s="3">
        <v>1</v>
      </c>
      <c r="H11" s="3">
        <v>0</v>
      </c>
      <c r="I11" s="3">
        <v>0</v>
      </c>
      <c r="J11" s="3">
        <v>1</v>
      </c>
      <c r="K11" s="3">
        <v>0</v>
      </c>
      <c r="L11" s="3">
        <v>0</v>
      </c>
      <c r="M11" s="3">
        <v>1</v>
      </c>
      <c r="N11" s="3">
        <v>1</v>
      </c>
      <c r="O11" s="3">
        <v>0</v>
      </c>
      <c r="P11" s="3">
        <v>0</v>
      </c>
      <c r="Q11" s="3">
        <v>0</v>
      </c>
      <c r="R11" s="3">
        <v>0</v>
      </c>
      <c r="S11" s="3">
        <v>0</v>
      </c>
      <c r="T11" s="3">
        <v>0</v>
      </c>
      <c r="U11" s="3">
        <v>0</v>
      </c>
      <c r="V11" s="6">
        <f>SUM(B11:U11)</f>
        <v>4</v>
      </c>
    </row>
    <row r="12" spans="1:22" ht="12.75">
      <c r="A12" t="s">
        <v>408</v>
      </c>
      <c r="B12" s="3">
        <v>0</v>
      </c>
      <c r="C12" s="3">
        <v>3</v>
      </c>
      <c r="D12" s="3">
        <v>0</v>
      </c>
      <c r="E12" s="3">
        <v>0</v>
      </c>
      <c r="F12" s="3">
        <v>0</v>
      </c>
      <c r="G12" s="3">
        <v>0</v>
      </c>
      <c r="H12" s="3">
        <v>0</v>
      </c>
      <c r="I12" s="3">
        <v>0</v>
      </c>
      <c r="J12" s="3">
        <v>0</v>
      </c>
      <c r="K12" s="3">
        <v>0</v>
      </c>
      <c r="L12" s="3">
        <v>0</v>
      </c>
      <c r="M12" s="3">
        <v>0</v>
      </c>
      <c r="N12" s="3">
        <v>0</v>
      </c>
      <c r="O12" s="3">
        <v>0</v>
      </c>
      <c r="P12" s="3">
        <v>0</v>
      </c>
      <c r="Q12" s="3">
        <v>0</v>
      </c>
      <c r="R12" s="3">
        <v>0</v>
      </c>
      <c r="S12" s="3">
        <v>0</v>
      </c>
      <c r="T12" s="3">
        <v>0</v>
      </c>
      <c r="U12" s="3">
        <v>0</v>
      </c>
      <c r="V12" s="6">
        <f>SUM(B12:U12)</f>
        <v>4</v>
      </c>
    </row>
    <row r="13" spans="1:22" ht="12.75">
      <c r="A13" t="s">
        <v>409</v>
      </c>
      <c r="B13" s="3">
        <v>0</v>
      </c>
      <c r="C13" s="3">
        <v>0</v>
      </c>
      <c r="D13" s="3">
        <v>0</v>
      </c>
      <c r="E13" s="3">
        <v>0</v>
      </c>
      <c r="F13" s="3">
        <v>0</v>
      </c>
      <c r="G13" s="3">
        <v>0</v>
      </c>
      <c r="H13" s="3">
        <v>0</v>
      </c>
      <c r="I13" s="3">
        <v>0</v>
      </c>
      <c r="J13" s="3">
        <v>0</v>
      </c>
      <c r="K13" s="3">
        <v>0</v>
      </c>
      <c r="L13" s="3">
        <v>0</v>
      </c>
      <c r="M13" s="3">
        <v>1</v>
      </c>
      <c r="N13" s="3">
        <v>1</v>
      </c>
      <c r="O13" s="3">
        <v>0</v>
      </c>
      <c r="P13" s="3">
        <v>0</v>
      </c>
      <c r="Q13" s="3">
        <v>0</v>
      </c>
      <c r="R13" s="3">
        <v>0</v>
      </c>
      <c r="S13" s="3">
        <v>0</v>
      </c>
      <c r="T13" s="3">
        <v>0</v>
      </c>
      <c r="U13" s="3">
        <v>0</v>
      </c>
      <c r="V13" s="6">
        <f>SUM(B13:U13)</f>
        <v>4</v>
      </c>
    </row>
    <row r="14" spans="1:22" ht="12.75">
      <c r="A14" t="s">
        <v>410</v>
      </c>
      <c r="B14" s="3">
        <v>0</v>
      </c>
      <c r="C14" s="3">
        <v>0</v>
      </c>
      <c r="D14" s="3">
        <v>0</v>
      </c>
      <c r="E14" s="3">
        <v>0</v>
      </c>
      <c r="F14" s="3">
        <v>0</v>
      </c>
      <c r="G14" s="3">
        <v>0</v>
      </c>
      <c r="H14" s="3">
        <v>1</v>
      </c>
      <c r="I14" s="3">
        <v>0</v>
      </c>
      <c r="J14" s="3">
        <v>0</v>
      </c>
      <c r="K14" s="3">
        <v>0</v>
      </c>
      <c r="L14" s="3">
        <v>0</v>
      </c>
      <c r="M14" s="3">
        <v>0</v>
      </c>
      <c r="N14" s="3">
        <v>0</v>
      </c>
      <c r="O14" s="3">
        <v>0</v>
      </c>
      <c r="P14" s="3">
        <v>0</v>
      </c>
      <c r="Q14" s="3">
        <v>0</v>
      </c>
      <c r="R14" s="3">
        <v>0</v>
      </c>
      <c r="S14" s="3">
        <v>0</v>
      </c>
      <c r="T14" s="3">
        <v>0</v>
      </c>
      <c r="U14" s="3">
        <v>0</v>
      </c>
      <c r="V14" s="6">
        <f>SUM(B14:U14)</f>
        <v>4</v>
      </c>
    </row>
    <row r="15" spans="1:22" ht="12.75">
      <c r="A15" t="s">
        <v>411</v>
      </c>
      <c r="B15" s="3">
        <v>0</v>
      </c>
      <c r="C15" s="3">
        <v>0</v>
      </c>
      <c r="D15" s="3">
        <v>0</v>
      </c>
      <c r="E15" s="3">
        <v>0</v>
      </c>
      <c r="F15" s="3">
        <v>0</v>
      </c>
      <c r="G15" s="3">
        <v>0</v>
      </c>
      <c r="H15" s="3">
        <v>0</v>
      </c>
      <c r="I15" s="3">
        <v>0</v>
      </c>
      <c r="J15" s="3">
        <v>0</v>
      </c>
      <c r="K15" s="3">
        <v>0</v>
      </c>
      <c r="L15" s="3">
        <v>0</v>
      </c>
      <c r="M15" s="3">
        <v>1</v>
      </c>
      <c r="N15" s="3">
        <v>0</v>
      </c>
      <c r="O15" s="3">
        <v>0</v>
      </c>
      <c r="P15" s="3">
        <v>0</v>
      </c>
      <c r="Q15" s="3">
        <v>0</v>
      </c>
      <c r="R15" s="3">
        <v>0</v>
      </c>
      <c r="S15" s="3">
        <v>0</v>
      </c>
      <c r="T15" s="3">
        <v>0</v>
      </c>
      <c r="U15" s="3">
        <v>0</v>
      </c>
      <c r="V15" s="6">
        <f>SUM(B15:U15)</f>
        <v>4</v>
      </c>
    </row>
    <row r="16" spans="1:22" ht="12.75">
      <c r="A16" t="s">
        <v>412</v>
      </c>
      <c r="B16" s="3">
        <v>0</v>
      </c>
      <c r="C16" s="3">
        <v>0</v>
      </c>
      <c r="D16" s="3">
        <v>0</v>
      </c>
      <c r="E16" s="3">
        <v>0</v>
      </c>
      <c r="F16" s="3">
        <v>0</v>
      </c>
      <c r="G16" s="3">
        <v>0</v>
      </c>
      <c r="H16" s="3">
        <v>1</v>
      </c>
      <c r="I16" s="3">
        <v>0</v>
      </c>
      <c r="J16" s="3">
        <v>0</v>
      </c>
      <c r="K16" s="3">
        <v>0</v>
      </c>
      <c r="L16" s="3">
        <v>0</v>
      </c>
      <c r="M16" s="3">
        <v>0</v>
      </c>
      <c r="N16" s="3">
        <v>0</v>
      </c>
      <c r="O16" s="3">
        <v>0</v>
      </c>
      <c r="P16" s="3">
        <v>0</v>
      </c>
      <c r="Q16" s="3">
        <v>0</v>
      </c>
      <c r="R16" s="3">
        <v>0</v>
      </c>
      <c r="S16" s="3">
        <v>0</v>
      </c>
      <c r="T16" s="3">
        <v>0</v>
      </c>
      <c r="U16" s="3">
        <v>0</v>
      </c>
      <c r="V16" s="6">
        <f>SUM(B16:U16)</f>
        <v>4</v>
      </c>
    </row>
    <row r="17" spans="1:22" ht="12.75">
      <c r="A17" t="s">
        <v>413</v>
      </c>
      <c r="B17" s="3">
        <v>0</v>
      </c>
      <c r="C17" s="3">
        <v>0</v>
      </c>
      <c r="D17" s="3">
        <v>0</v>
      </c>
      <c r="E17" s="3">
        <v>0</v>
      </c>
      <c r="F17" s="3">
        <v>0</v>
      </c>
      <c r="G17" s="3">
        <v>0</v>
      </c>
      <c r="H17" s="3">
        <v>2</v>
      </c>
      <c r="I17" s="3">
        <v>0</v>
      </c>
      <c r="J17" s="3">
        <v>0</v>
      </c>
      <c r="K17" s="3">
        <v>0</v>
      </c>
      <c r="L17" s="3">
        <v>0</v>
      </c>
      <c r="M17" s="3">
        <v>0</v>
      </c>
      <c r="N17" s="3">
        <v>0</v>
      </c>
      <c r="O17" s="3">
        <v>0</v>
      </c>
      <c r="P17" s="3">
        <v>0</v>
      </c>
      <c r="Q17" s="3">
        <v>0</v>
      </c>
      <c r="R17" s="3">
        <v>0</v>
      </c>
      <c r="S17" s="3">
        <v>0</v>
      </c>
      <c r="T17" s="3">
        <v>0</v>
      </c>
      <c r="U17" s="3">
        <v>0</v>
      </c>
      <c r="V17" s="6">
        <f>SUM(B17:U17)</f>
        <v>4</v>
      </c>
    </row>
    <row r="18" spans="1:22" ht="12.75">
      <c r="A18" t="s">
        <v>414</v>
      </c>
      <c r="B18" s="3">
        <v>1</v>
      </c>
      <c r="C18" s="3">
        <v>0</v>
      </c>
      <c r="D18" s="3">
        <v>0</v>
      </c>
      <c r="E18" s="3">
        <v>0</v>
      </c>
      <c r="F18" s="3">
        <v>0</v>
      </c>
      <c r="G18" s="3">
        <v>0</v>
      </c>
      <c r="H18" s="3">
        <v>0</v>
      </c>
      <c r="I18" s="3">
        <v>0</v>
      </c>
      <c r="J18" s="3">
        <v>0</v>
      </c>
      <c r="K18" s="3">
        <v>0</v>
      </c>
      <c r="L18" s="3">
        <v>0</v>
      </c>
      <c r="M18" s="3">
        <v>0</v>
      </c>
      <c r="N18" s="3">
        <v>0</v>
      </c>
      <c r="O18" s="3">
        <v>0</v>
      </c>
      <c r="P18" s="3">
        <v>0</v>
      </c>
      <c r="Q18" s="3">
        <v>0</v>
      </c>
      <c r="R18" s="3">
        <v>0</v>
      </c>
      <c r="S18" s="3">
        <v>0</v>
      </c>
      <c r="T18" s="3">
        <v>0</v>
      </c>
      <c r="U18" s="3">
        <v>0</v>
      </c>
      <c r="V18" s="6">
        <f>SUM(B18:U18)</f>
        <v>4</v>
      </c>
    </row>
    <row r="19" spans="1:22" ht="12.75">
      <c r="A19" t="s">
        <v>415</v>
      </c>
      <c r="B19" s="3">
        <v>0</v>
      </c>
      <c r="C19" s="3">
        <v>0</v>
      </c>
      <c r="D19" s="3">
        <v>0</v>
      </c>
      <c r="E19" s="3">
        <v>0</v>
      </c>
      <c r="F19" s="3">
        <v>0</v>
      </c>
      <c r="G19" s="3">
        <v>0</v>
      </c>
      <c r="H19" s="3">
        <v>0</v>
      </c>
      <c r="I19" s="3">
        <v>0</v>
      </c>
      <c r="J19" s="3">
        <v>0</v>
      </c>
      <c r="K19" s="3">
        <v>1</v>
      </c>
      <c r="L19" s="3">
        <v>0</v>
      </c>
      <c r="M19" s="3">
        <v>0</v>
      </c>
      <c r="N19" s="3">
        <v>0</v>
      </c>
      <c r="O19" s="3">
        <v>0</v>
      </c>
      <c r="P19" s="3">
        <v>0</v>
      </c>
      <c r="Q19" s="3">
        <v>0</v>
      </c>
      <c r="R19" s="3">
        <v>0</v>
      </c>
      <c r="S19" s="3">
        <v>0</v>
      </c>
      <c r="T19" s="3">
        <v>0</v>
      </c>
      <c r="U19" s="3">
        <v>0</v>
      </c>
      <c r="V19" s="6">
        <f>SUM(B19:U19)</f>
        <v>4</v>
      </c>
    </row>
    <row r="20" spans="1:22" ht="12.75">
      <c r="A20" t="s">
        <v>416</v>
      </c>
      <c r="B20" s="3">
        <v>0</v>
      </c>
      <c r="C20" s="3">
        <v>1</v>
      </c>
      <c r="D20" s="3">
        <v>0</v>
      </c>
      <c r="E20" s="3">
        <v>0</v>
      </c>
      <c r="F20" s="3">
        <v>0</v>
      </c>
      <c r="G20" s="3">
        <v>0</v>
      </c>
      <c r="H20" s="3">
        <v>0</v>
      </c>
      <c r="I20" s="3">
        <v>0</v>
      </c>
      <c r="J20" s="3">
        <v>0</v>
      </c>
      <c r="K20" s="3">
        <v>0</v>
      </c>
      <c r="L20" s="3">
        <v>0</v>
      </c>
      <c r="M20" s="3">
        <v>0</v>
      </c>
      <c r="N20" s="3">
        <v>0</v>
      </c>
      <c r="O20" s="3">
        <v>0</v>
      </c>
      <c r="P20" s="3">
        <v>0</v>
      </c>
      <c r="Q20" s="3">
        <v>0</v>
      </c>
      <c r="R20" s="3">
        <v>0</v>
      </c>
      <c r="S20" s="3">
        <v>0</v>
      </c>
      <c r="T20" s="3">
        <v>0</v>
      </c>
      <c r="U20" s="3">
        <v>0</v>
      </c>
      <c r="V20" s="6">
        <f>SUM(B20:U20)</f>
        <v>4</v>
      </c>
    </row>
    <row r="21" spans="1:22" ht="12.75">
      <c r="A21" s="2" t="s">
        <v>400</v>
      </c>
      <c r="B21" s="6">
        <f>SUM(B7:B20)</f>
        <v>4</v>
      </c>
      <c r="C21" s="6">
        <f>SUM(C7:C20)</f>
        <v>4</v>
      </c>
      <c r="D21" s="6">
        <f>SUM(D7:D20)</f>
        <v>4</v>
      </c>
      <c r="E21" s="6">
        <f>SUM(E7:E20)</f>
        <v>4</v>
      </c>
      <c r="F21" s="6">
        <f>SUM(F7:F20)</f>
        <v>4</v>
      </c>
      <c r="G21" s="6">
        <f>SUM(G7:G20)</f>
        <v>4</v>
      </c>
      <c r="H21" s="6">
        <f>SUM(H7:H20)</f>
        <v>4</v>
      </c>
      <c r="I21" s="6">
        <f>SUM(I7:I20)</f>
        <v>4</v>
      </c>
      <c r="J21" s="6">
        <f>SUM(J7:J20)</f>
        <v>4</v>
      </c>
      <c r="K21" s="6">
        <f>SUM(K7:K20)</f>
        <v>4</v>
      </c>
      <c r="L21" s="6">
        <f>SUM(L7:L20)</f>
        <v>4</v>
      </c>
      <c r="M21" s="6">
        <f>SUM(M7:M20)</f>
        <v>4</v>
      </c>
      <c r="N21" s="6">
        <f>SUM(N7:N20)</f>
        <v>4</v>
      </c>
      <c r="O21" s="6">
        <f>SUM(O7:O20)</f>
        <v>4</v>
      </c>
      <c r="P21" s="6">
        <f>SUM(P7:P20)</f>
        <v>4</v>
      </c>
      <c r="Q21" s="6">
        <f>SUM(Q7:Q20)</f>
        <v>4</v>
      </c>
      <c r="R21" s="6">
        <f>SUM(R7:R20)</f>
        <v>4</v>
      </c>
      <c r="S21" s="6">
        <f>SUM(S7:S20)</f>
        <v>4</v>
      </c>
      <c r="T21" s="6">
        <f>SUM(T7:T20)</f>
        <v>4</v>
      </c>
      <c r="U21" s="6">
        <f>SUM(U7:U20)</f>
        <v>4</v>
      </c>
      <c r="V21" s="6">
        <f>SUM(V7:V20)</f>
        <v>4</v>
      </c>
    </row>
  </sheetData>
  <printOptions/>
  <pageMargins left="0.75" right="0.75" top="1" bottom="1" header="0.5" footer="0.5"/>
  <pageSetup fitToHeight="0" fitToWidth="0"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Z21"/>
  <sheetViews>
    <sheetView workbookViewId="0" topLeftCell="A1">
      <selection activeCell="A1" sqref="A1"/>
    </sheetView>
  </sheetViews>
  <sheetFormatPr defaultColWidth="9.140625" defaultRowHeight="12.75"/>
  <sheetData>
    <row r="1" ht="12.75">
      <c r="A1" s="1" t="s">
        <v>458</v>
      </c>
    </row>
    <row r="5" spans="1:26" ht="12.75">
      <c r="A5" s="2" t="s">
        <v>459</v>
      </c>
      <c r="B5" s="2" t="s">
        <v>460</v>
      </c>
      <c r="D5" s="2" t="s">
        <v>461</v>
      </c>
      <c r="F5" s="2" t="s">
        <v>462</v>
      </c>
      <c r="H5" s="2" t="s">
        <v>463</v>
      </c>
      <c r="J5" s="2" t="s">
        <v>464</v>
      </c>
      <c r="L5" s="2" t="s">
        <v>465</v>
      </c>
      <c r="N5" s="2" t="s">
        <v>466</v>
      </c>
      <c r="P5" s="2" t="s">
        <v>467</v>
      </c>
      <c r="R5" s="2" t="s">
        <v>468</v>
      </c>
      <c r="T5" s="2" t="s">
        <v>469</v>
      </c>
      <c r="V5" s="2" t="s">
        <v>470</v>
      </c>
      <c r="X5" s="2" t="s">
        <v>471</v>
      </c>
      <c r="Z5" s="2" t="s">
        <v>400</v>
      </c>
    </row>
    <row r="6" spans="1:25" ht="12.75">
      <c r="A6" s="2" t="s">
        <v>395</v>
      </c>
      <c r="B6" t="s">
        <v>401</v>
      </c>
      <c r="C6" t="s">
        <v>402</v>
      </c>
      <c r="D6" t="s">
        <v>401</v>
      </c>
      <c r="E6" t="s">
        <v>402</v>
      </c>
      <c r="F6" t="s">
        <v>401</v>
      </c>
      <c r="G6" t="s">
        <v>402</v>
      </c>
      <c r="H6" t="s">
        <v>401</v>
      </c>
      <c r="I6" t="s">
        <v>402</v>
      </c>
      <c r="J6" t="s">
        <v>401</v>
      </c>
      <c r="K6" t="s">
        <v>402</v>
      </c>
      <c r="L6" t="s">
        <v>401</v>
      </c>
      <c r="M6" t="s">
        <v>402</v>
      </c>
      <c r="N6" t="s">
        <v>401</v>
      </c>
      <c r="O6" t="s">
        <v>402</v>
      </c>
      <c r="P6" t="s">
        <v>401</v>
      </c>
      <c r="Q6" t="s">
        <v>402</v>
      </c>
      <c r="R6" t="s">
        <v>401</v>
      </c>
      <c r="S6" t="s">
        <v>402</v>
      </c>
      <c r="T6" t="s">
        <v>401</v>
      </c>
      <c r="U6" t="s">
        <v>402</v>
      </c>
      <c r="V6" t="s">
        <v>401</v>
      </c>
      <c r="W6" t="s">
        <v>402</v>
      </c>
      <c r="X6" t="s">
        <v>401</v>
      </c>
      <c r="Y6" t="s">
        <v>402</v>
      </c>
    </row>
    <row r="7" spans="1:26" ht="12.75">
      <c r="A7" t="s">
        <v>403</v>
      </c>
      <c r="B7" s="3">
        <v>0</v>
      </c>
      <c r="C7" s="3">
        <v>0</v>
      </c>
      <c r="D7" s="3">
        <v>0</v>
      </c>
      <c r="E7" s="3">
        <v>0</v>
      </c>
      <c r="F7" s="3">
        <v>0</v>
      </c>
      <c r="G7" s="3">
        <v>0</v>
      </c>
      <c r="H7" s="3">
        <v>0</v>
      </c>
      <c r="I7" s="3">
        <v>0</v>
      </c>
      <c r="J7" s="3">
        <v>0</v>
      </c>
      <c r="K7" s="3">
        <v>0</v>
      </c>
      <c r="L7" s="3">
        <v>0</v>
      </c>
      <c r="M7" s="3">
        <v>1</v>
      </c>
      <c r="N7" s="3">
        <v>0</v>
      </c>
      <c r="O7" s="3">
        <v>0</v>
      </c>
      <c r="P7" s="3">
        <v>0</v>
      </c>
      <c r="Q7" s="3">
        <v>1</v>
      </c>
      <c r="R7" s="3">
        <v>0</v>
      </c>
      <c r="S7" s="3">
        <v>0</v>
      </c>
      <c r="T7" s="3">
        <v>3</v>
      </c>
      <c r="U7" s="3">
        <v>0</v>
      </c>
      <c r="V7" s="3">
        <v>0</v>
      </c>
      <c r="W7" s="3">
        <v>0</v>
      </c>
      <c r="X7" s="3">
        <v>0</v>
      </c>
      <c r="Y7" s="3">
        <v>0</v>
      </c>
      <c r="Z7" s="6">
        <f>SUM(B7:Y7)</f>
        <v>4</v>
      </c>
    </row>
    <row r="8" spans="1:26" ht="12.75">
      <c r="A8" t="s">
        <v>404</v>
      </c>
      <c r="B8" s="3">
        <v>0</v>
      </c>
      <c r="C8" s="3">
        <v>0</v>
      </c>
      <c r="D8" s="3">
        <v>0</v>
      </c>
      <c r="E8" s="3">
        <v>0</v>
      </c>
      <c r="F8" s="3">
        <v>0</v>
      </c>
      <c r="G8" s="3">
        <v>0</v>
      </c>
      <c r="H8" s="3">
        <v>0</v>
      </c>
      <c r="I8" s="3">
        <v>0</v>
      </c>
      <c r="J8" s="3">
        <v>0</v>
      </c>
      <c r="K8" s="3">
        <v>0</v>
      </c>
      <c r="L8" s="3">
        <v>0</v>
      </c>
      <c r="M8" s="3">
        <v>0</v>
      </c>
      <c r="N8" s="3">
        <v>0</v>
      </c>
      <c r="O8" s="3">
        <v>0</v>
      </c>
      <c r="P8" s="3">
        <v>0</v>
      </c>
      <c r="Q8" s="3">
        <v>1</v>
      </c>
      <c r="R8" s="3">
        <v>0</v>
      </c>
      <c r="S8" s="3">
        <v>0</v>
      </c>
      <c r="T8" s="3">
        <v>0</v>
      </c>
      <c r="U8" s="3">
        <v>0</v>
      </c>
      <c r="V8" s="3">
        <v>0</v>
      </c>
      <c r="W8" s="3">
        <v>0</v>
      </c>
      <c r="X8" s="3">
        <v>0</v>
      </c>
      <c r="Y8" s="3">
        <v>0</v>
      </c>
      <c r="Z8" s="6">
        <f>SUM(B8:Y8)</f>
        <v>4</v>
      </c>
    </row>
    <row r="9" spans="1:26" ht="12.75">
      <c r="A9" t="s">
        <v>405</v>
      </c>
      <c r="B9" s="3">
        <v>0</v>
      </c>
      <c r="C9" s="3">
        <v>0</v>
      </c>
      <c r="D9" s="3">
        <v>0</v>
      </c>
      <c r="E9" s="3">
        <v>0</v>
      </c>
      <c r="F9" s="3">
        <v>0</v>
      </c>
      <c r="G9" s="3">
        <v>0</v>
      </c>
      <c r="H9" s="3">
        <v>0</v>
      </c>
      <c r="I9" s="3">
        <v>0</v>
      </c>
      <c r="J9" s="3">
        <v>0</v>
      </c>
      <c r="K9" s="3">
        <v>0</v>
      </c>
      <c r="L9" s="3">
        <v>0</v>
      </c>
      <c r="M9" s="3">
        <v>0</v>
      </c>
      <c r="N9" s="3">
        <v>0</v>
      </c>
      <c r="O9" s="3">
        <v>0</v>
      </c>
      <c r="P9" s="3">
        <v>0</v>
      </c>
      <c r="Q9" s="3">
        <v>0</v>
      </c>
      <c r="R9" s="3">
        <v>1</v>
      </c>
      <c r="S9" s="3">
        <v>0</v>
      </c>
      <c r="T9" s="3">
        <v>1</v>
      </c>
      <c r="U9" s="3">
        <v>0</v>
      </c>
      <c r="V9" s="3">
        <v>0</v>
      </c>
      <c r="W9" s="3">
        <v>0</v>
      </c>
      <c r="X9" s="3">
        <v>0</v>
      </c>
      <c r="Y9" s="3">
        <v>0</v>
      </c>
      <c r="Z9" s="6">
        <f>SUM(B9:Y9)</f>
        <v>4</v>
      </c>
    </row>
    <row r="10" spans="1:26" ht="12.75">
      <c r="A10" t="s">
        <v>406</v>
      </c>
      <c r="B10" s="3">
        <v>0</v>
      </c>
      <c r="C10" s="3">
        <v>0</v>
      </c>
      <c r="D10" s="3">
        <v>0</v>
      </c>
      <c r="E10" s="3">
        <v>0</v>
      </c>
      <c r="F10" s="3">
        <v>0</v>
      </c>
      <c r="G10" s="3">
        <v>0</v>
      </c>
      <c r="H10" s="3">
        <v>0</v>
      </c>
      <c r="I10" s="3">
        <v>0</v>
      </c>
      <c r="J10" s="3">
        <v>0</v>
      </c>
      <c r="K10" s="3">
        <v>0</v>
      </c>
      <c r="L10" s="3">
        <v>0</v>
      </c>
      <c r="M10" s="3">
        <v>0</v>
      </c>
      <c r="N10" s="3">
        <v>0</v>
      </c>
      <c r="O10" s="3">
        <v>0</v>
      </c>
      <c r="P10" s="3">
        <v>1</v>
      </c>
      <c r="Q10" s="3">
        <v>0</v>
      </c>
      <c r="R10" s="3">
        <v>0</v>
      </c>
      <c r="S10" s="3">
        <v>0</v>
      </c>
      <c r="T10" s="3">
        <v>0</v>
      </c>
      <c r="U10" s="3">
        <v>0</v>
      </c>
      <c r="V10" s="3">
        <v>0</v>
      </c>
      <c r="W10" s="3">
        <v>0</v>
      </c>
      <c r="X10" s="3">
        <v>0</v>
      </c>
      <c r="Y10" s="3">
        <v>0</v>
      </c>
      <c r="Z10" s="6">
        <f>SUM(B10:Y10)</f>
        <v>4</v>
      </c>
    </row>
    <row r="11" spans="1:26" ht="12.75">
      <c r="A11" t="s">
        <v>407</v>
      </c>
      <c r="B11" s="3">
        <v>0</v>
      </c>
      <c r="C11" s="3">
        <v>0</v>
      </c>
      <c r="D11" s="3">
        <v>0</v>
      </c>
      <c r="E11" s="3">
        <v>0</v>
      </c>
      <c r="F11" s="3">
        <v>0</v>
      </c>
      <c r="G11" s="3">
        <v>0</v>
      </c>
      <c r="H11" s="3">
        <v>0</v>
      </c>
      <c r="I11" s="3">
        <v>0</v>
      </c>
      <c r="J11" s="3">
        <v>0</v>
      </c>
      <c r="K11" s="3">
        <v>0</v>
      </c>
      <c r="L11" s="3">
        <v>0</v>
      </c>
      <c r="M11" s="3">
        <v>0</v>
      </c>
      <c r="N11" s="3">
        <v>1</v>
      </c>
      <c r="O11" s="3">
        <v>0</v>
      </c>
      <c r="P11" s="3">
        <v>1</v>
      </c>
      <c r="Q11" s="3">
        <v>0</v>
      </c>
      <c r="R11" s="3">
        <v>0</v>
      </c>
      <c r="S11" s="3">
        <v>2</v>
      </c>
      <c r="T11" s="3">
        <v>0</v>
      </c>
      <c r="U11" s="3">
        <v>0</v>
      </c>
      <c r="V11" s="3">
        <v>0</v>
      </c>
      <c r="W11" s="3">
        <v>0</v>
      </c>
      <c r="X11" s="3">
        <v>0</v>
      </c>
      <c r="Y11" s="3">
        <v>0</v>
      </c>
      <c r="Z11" s="6">
        <f>SUM(B11:Y11)</f>
        <v>4</v>
      </c>
    </row>
    <row r="12" spans="1:26" ht="12.75">
      <c r="A12" t="s">
        <v>408</v>
      </c>
      <c r="B12" s="3">
        <v>0</v>
      </c>
      <c r="C12" s="3">
        <v>0</v>
      </c>
      <c r="D12" s="3">
        <v>0</v>
      </c>
      <c r="E12" s="3">
        <v>0</v>
      </c>
      <c r="F12" s="3">
        <v>0</v>
      </c>
      <c r="G12" s="3">
        <v>1</v>
      </c>
      <c r="H12" s="3">
        <v>0</v>
      </c>
      <c r="I12" s="3">
        <v>1</v>
      </c>
      <c r="J12" s="3">
        <v>0</v>
      </c>
      <c r="K12" s="3">
        <v>1</v>
      </c>
      <c r="L12" s="3">
        <v>0</v>
      </c>
      <c r="M12" s="3">
        <v>0</v>
      </c>
      <c r="N12" s="3">
        <v>0</v>
      </c>
      <c r="O12" s="3">
        <v>0</v>
      </c>
      <c r="P12" s="3">
        <v>0</v>
      </c>
      <c r="Q12" s="3">
        <v>0</v>
      </c>
      <c r="R12" s="3">
        <v>0</v>
      </c>
      <c r="S12" s="3">
        <v>0</v>
      </c>
      <c r="T12" s="3">
        <v>0</v>
      </c>
      <c r="U12" s="3">
        <v>0</v>
      </c>
      <c r="V12" s="3">
        <v>0</v>
      </c>
      <c r="W12" s="3">
        <v>0</v>
      </c>
      <c r="X12" s="3">
        <v>0</v>
      </c>
      <c r="Y12" s="3">
        <v>0</v>
      </c>
      <c r="Z12" s="6">
        <f>SUM(B12:Y12)</f>
        <v>4</v>
      </c>
    </row>
    <row r="13" spans="1:26" ht="12.75">
      <c r="A13" t="s">
        <v>409</v>
      </c>
      <c r="B13" s="3">
        <v>0</v>
      </c>
      <c r="C13" s="3">
        <v>0</v>
      </c>
      <c r="D13" s="3">
        <v>0</v>
      </c>
      <c r="E13" s="3">
        <v>0</v>
      </c>
      <c r="F13" s="3">
        <v>0</v>
      </c>
      <c r="G13" s="3">
        <v>0</v>
      </c>
      <c r="H13" s="3">
        <v>0</v>
      </c>
      <c r="I13" s="3">
        <v>0</v>
      </c>
      <c r="J13" s="3">
        <v>0</v>
      </c>
      <c r="K13" s="3">
        <v>0</v>
      </c>
      <c r="L13" s="3">
        <v>0</v>
      </c>
      <c r="M13" s="3">
        <v>0</v>
      </c>
      <c r="N13" s="3">
        <v>0</v>
      </c>
      <c r="O13" s="3">
        <v>0</v>
      </c>
      <c r="P13" s="3">
        <v>0</v>
      </c>
      <c r="Q13" s="3">
        <v>0</v>
      </c>
      <c r="R13" s="3">
        <v>1</v>
      </c>
      <c r="S13" s="3">
        <v>0</v>
      </c>
      <c r="T13" s="3">
        <v>0</v>
      </c>
      <c r="U13" s="3">
        <v>1</v>
      </c>
      <c r="V13" s="3">
        <v>0</v>
      </c>
      <c r="W13" s="3">
        <v>0</v>
      </c>
      <c r="X13" s="3">
        <v>0</v>
      </c>
      <c r="Y13" s="3">
        <v>0</v>
      </c>
      <c r="Z13" s="6">
        <f>SUM(B13:Y13)</f>
        <v>4</v>
      </c>
    </row>
    <row r="14" spans="1:26" ht="12.75">
      <c r="A14" t="s">
        <v>410</v>
      </c>
      <c r="B14" s="3">
        <v>0</v>
      </c>
      <c r="C14" s="3">
        <v>0</v>
      </c>
      <c r="D14" s="3">
        <v>0</v>
      </c>
      <c r="E14" s="3">
        <v>0</v>
      </c>
      <c r="F14" s="3">
        <v>0</v>
      </c>
      <c r="G14" s="3">
        <v>0</v>
      </c>
      <c r="H14" s="3">
        <v>0</v>
      </c>
      <c r="I14" s="3">
        <v>0</v>
      </c>
      <c r="J14" s="3">
        <v>0</v>
      </c>
      <c r="K14" s="3">
        <v>0</v>
      </c>
      <c r="L14" s="3">
        <v>0</v>
      </c>
      <c r="M14" s="3">
        <v>0</v>
      </c>
      <c r="N14" s="3">
        <v>0</v>
      </c>
      <c r="O14" s="3">
        <v>0</v>
      </c>
      <c r="P14" s="3">
        <v>1</v>
      </c>
      <c r="Q14" s="3">
        <v>0</v>
      </c>
      <c r="R14" s="3">
        <v>0</v>
      </c>
      <c r="S14" s="3">
        <v>0</v>
      </c>
      <c r="T14" s="3">
        <v>0</v>
      </c>
      <c r="U14" s="3">
        <v>0</v>
      </c>
      <c r="V14" s="3">
        <v>0</v>
      </c>
      <c r="W14" s="3">
        <v>0</v>
      </c>
      <c r="X14" s="3">
        <v>0</v>
      </c>
      <c r="Y14" s="3">
        <v>0</v>
      </c>
      <c r="Z14" s="6">
        <f>SUM(B14:Y14)</f>
        <v>4</v>
      </c>
    </row>
    <row r="15" spans="1:26" ht="12.75">
      <c r="A15" t="s">
        <v>411</v>
      </c>
      <c r="B15" s="3">
        <v>0</v>
      </c>
      <c r="C15" s="3">
        <v>0</v>
      </c>
      <c r="D15" s="3">
        <v>0</v>
      </c>
      <c r="E15" s="3">
        <v>0</v>
      </c>
      <c r="F15" s="3">
        <v>0</v>
      </c>
      <c r="G15" s="3">
        <v>0</v>
      </c>
      <c r="H15" s="3">
        <v>0</v>
      </c>
      <c r="I15" s="3">
        <v>0</v>
      </c>
      <c r="J15" s="3">
        <v>0</v>
      </c>
      <c r="K15" s="3">
        <v>0</v>
      </c>
      <c r="L15" s="3">
        <v>0</v>
      </c>
      <c r="M15" s="3">
        <v>0</v>
      </c>
      <c r="N15" s="3">
        <v>0</v>
      </c>
      <c r="O15" s="3">
        <v>0</v>
      </c>
      <c r="P15" s="3">
        <v>0</v>
      </c>
      <c r="Q15" s="3">
        <v>1</v>
      </c>
      <c r="R15" s="3">
        <v>0</v>
      </c>
      <c r="S15" s="3">
        <v>0</v>
      </c>
      <c r="T15" s="3">
        <v>0</v>
      </c>
      <c r="U15" s="3">
        <v>0</v>
      </c>
      <c r="V15" s="3">
        <v>0</v>
      </c>
      <c r="W15" s="3">
        <v>0</v>
      </c>
      <c r="X15" s="3">
        <v>0</v>
      </c>
      <c r="Y15" s="3">
        <v>0</v>
      </c>
      <c r="Z15" s="6">
        <f>SUM(B15:Y15)</f>
        <v>4</v>
      </c>
    </row>
    <row r="16" spans="1:26" ht="12.75">
      <c r="A16" t="s">
        <v>412</v>
      </c>
      <c r="B16" s="3">
        <v>0</v>
      </c>
      <c r="C16" s="3">
        <v>0</v>
      </c>
      <c r="D16" s="3">
        <v>0</v>
      </c>
      <c r="E16" s="3">
        <v>0</v>
      </c>
      <c r="F16" s="3">
        <v>0</v>
      </c>
      <c r="G16" s="3">
        <v>0</v>
      </c>
      <c r="H16" s="3">
        <v>0</v>
      </c>
      <c r="I16" s="3">
        <v>0</v>
      </c>
      <c r="J16" s="3">
        <v>0</v>
      </c>
      <c r="K16" s="3">
        <v>0</v>
      </c>
      <c r="L16" s="3">
        <v>0</v>
      </c>
      <c r="M16" s="3">
        <v>0</v>
      </c>
      <c r="N16" s="3">
        <v>1</v>
      </c>
      <c r="O16" s="3">
        <v>0</v>
      </c>
      <c r="P16" s="3">
        <v>0</v>
      </c>
      <c r="Q16" s="3">
        <v>0</v>
      </c>
      <c r="R16" s="3">
        <v>0</v>
      </c>
      <c r="S16" s="3">
        <v>0</v>
      </c>
      <c r="T16" s="3">
        <v>0</v>
      </c>
      <c r="U16" s="3">
        <v>0</v>
      </c>
      <c r="V16" s="3">
        <v>0</v>
      </c>
      <c r="W16" s="3">
        <v>0</v>
      </c>
      <c r="X16" s="3">
        <v>0</v>
      </c>
      <c r="Y16" s="3">
        <v>0</v>
      </c>
      <c r="Z16" s="6">
        <f>SUM(B16:Y16)</f>
        <v>4</v>
      </c>
    </row>
    <row r="17" spans="1:26" ht="12.75">
      <c r="A17" t="s">
        <v>413</v>
      </c>
      <c r="B17" s="3">
        <v>0</v>
      </c>
      <c r="C17" s="3">
        <v>0</v>
      </c>
      <c r="D17" s="3">
        <v>0</v>
      </c>
      <c r="E17" s="3">
        <v>0</v>
      </c>
      <c r="F17" s="3">
        <v>0</v>
      </c>
      <c r="G17" s="3">
        <v>0</v>
      </c>
      <c r="H17" s="3">
        <v>0</v>
      </c>
      <c r="I17" s="3">
        <v>0</v>
      </c>
      <c r="J17" s="3">
        <v>0</v>
      </c>
      <c r="K17" s="3">
        <v>0</v>
      </c>
      <c r="L17" s="3">
        <v>0</v>
      </c>
      <c r="M17" s="3">
        <v>0</v>
      </c>
      <c r="N17" s="3">
        <v>0</v>
      </c>
      <c r="O17" s="3">
        <v>0</v>
      </c>
      <c r="P17" s="3">
        <v>1</v>
      </c>
      <c r="Q17" s="3">
        <v>0</v>
      </c>
      <c r="R17" s="3">
        <v>1</v>
      </c>
      <c r="S17" s="3">
        <v>0</v>
      </c>
      <c r="T17" s="3">
        <v>0</v>
      </c>
      <c r="U17" s="3">
        <v>0</v>
      </c>
      <c r="V17" s="3">
        <v>0</v>
      </c>
      <c r="W17" s="3">
        <v>0</v>
      </c>
      <c r="X17" s="3">
        <v>0</v>
      </c>
      <c r="Y17" s="3">
        <v>0</v>
      </c>
      <c r="Z17" s="6">
        <f>SUM(B17:Y17)</f>
        <v>4</v>
      </c>
    </row>
    <row r="18" spans="1:26" ht="12.75">
      <c r="A18" t="s">
        <v>414</v>
      </c>
      <c r="B18" s="3">
        <v>0</v>
      </c>
      <c r="C18" s="3">
        <v>0</v>
      </c>
      <c r="D18" s="3">
        <v>0</v>
      </c>
      <c r="E18" s="3">
        <v>0</v>
      </c>
      <c r="F18" s="3">
        <v>0</v>
      </c>
      <c r="G18" s="3">
        <v>0</v>
      </c>
      <c r="H18" s="3">
        <v>0</v>
      </c>
      <c r="I18" s="3">
        <v>0</v>
      </c>
      <c r="J18" s="3">
        <v>0</v>
      </c>
      <c r="K18" s="3">
        <v>0</v>
      </c>
      <c r="L18" s="3">
        <v>0</v>
      </c>
      <c r="M18" s="3">
        <v>0</v>
      </c>
      <c r="N18" s="3">
        <v>1</v>
      </c>
      <c r="O18" s="3">
        <v>0</v>
      </c>
      <c r="P18" s="3">
        <v>0</v>
      </c>
      <c r="Q18" s="3">
        <v>0</v>
      </c>
      <c r="R18" s="3">
        <v>0</v>
      </c>
      <c r="S18" s="3">
        <v>0</v>
      </c>
      <c r="T18" s="3">
        <v>0</v>
      </c>
      <c r="U18" s="3">
        <v>0</v>
      </c>
      <c r="V18" s="3">
        <v>0</v>
      </c>
      <c r="W18" s="3">
        <v>0</v>
      </c>
      <c r="X18" s="3">
        <v>0</v>
      </c>
      <c r="Y18" s="3">
        <v>0</v>
      </c>
      <c r="Z18" s="6">
        <f>SUM(B18:Y18)</f>
        <v>4</v>
      </c>
    </row>
    <row r="19" spans="1:26" ht="12.75">
      <c r="A19" t="s">
        <v>415</v>
      </c>
      <c r="B19" s="3">
        <v>0</v>
      </c>
      <c r="C19" s="3">
        <v>0</v>
      </c>
      <c r="D19" s="3">
        <v>0</v>
      </c>
      <c r="E19" s="3">
        <v>0</v>
      </c>
      <c r="F19" s="3">
        <v>0</v>
      </c>
      <c r="G19" s="3">
        <v>0</v>
      </c>
      <c r="H19" s="3">
        <v>0</v>
      </c>
      <c r="I19" s="3">
        <v>0</v>
      </c>
      <c r="J19" s="3">
        <v>0</v>
      </c>
      <c r="K19" s="3">
        <v>0</v>
      </c>
      <c r="L19" s="3">
        <v>0</v>
      </c>
      <c r="M19" s="3">
        <v>0</v>
      </c>
      <c r="N19" s="3">
        <v>0</v>
      </c>
      <c r="O19" s="3">
        <v>1</v>
      </c>
      <c r="P19" s="3">
        <v>0</v>
      </c>
      <c r="Q19" s="3">
        <v>0</v>
      </c>
      <c r="R19" s="3">
        <v>0</v>
      </c>
      <c r="S19" s="3">
        <v>0</v>
      </c>
      <c r="T19" s="3">
        <v>0</v>
      </c>
      <c r="U19" s="3">
        <v>0</v>
      </c>
      <c r="V19" s="3">
        <v>0</v>
      </c>
      <c r="W19" s="3">
        <v>0</v>
      </c>
      <c r="X19" s="3">
        <v>0</v>
      </c>
      <c r="Y19" s="3">
        <v>0</v>
      </c>
      <c r="Z19" s="6">
        <f>SUM(B19:Y19)</f>
        <v>4</v>
      </c>
    </row>
    <row r="20" spans="1:26" ht="12.75">
      <c r="A20" t="s">
        <v>416</v>
      </c>
      <c r="B20" s="3">
        <v>0</v>
      </c>
      <c r="C20" s="3">
        <v>0</v>
      </c>
      <c r="D20" s="3">
        <v>0</v>
      </c>
      <c r="E20" s="3">
        <v>0</v>
      </c>
      <c r="F20" s="3">
        <v>0</v>
      </c>
      <c r="G20" s="3">
        <v>0</v>
      </c>
      <c r="H20" s="3">
        <v>0</v>
      </c>
      <c r="I20" s="3">
        <v>0</v>
      </c>
      <c r="J20" s="3">
        <v>0</v>
      </c>
      <c r="K20" s="3">
        <v>0</v>
      </c>
      <c r="L20" s="3">
        <v>0</v>
      </c>
      <c r="M20" s="3">
        <v>0</v>
      </c>
      <c r="N20" s="3">
        <v>0</v>
      </c>
      <c r="O20" s="3">
        <v>1</v>
      </c>
      <c r="P20" s="3">
        <v>0</v>
      </c>
      <c r="Q20" s="3">
        <v>0</v>
      </c>
      <c r="R20" s="3">
        <v>0</v>
      </c>
      <c r="S20" s="3">
        <v>0</v>
      </c>
      <c r="T20" s="3">
        <v>0</v>
      </c>
      <c r="U20" s="3">
        <v>0</v>
      </c>
      <c r="V20" s="3">
        <v>0</v>
      </c>
      <c r="W20" s="3">
        <v>0</v>
      </c>
      <c r="X20" s="3">
        <v>0</v>
      </c>
      <c r="Y20" s="3">
        <v>0</v>
      </c>
      <c r="Z20" s="6">
        <f>SUM(B20:Y20)</f>
        <v>4</v>
      </c>
    </row>
    <row r="21" spans="1:26" ht="12.75">
      <c r="A21" s="2" t="s">
        <v>400</v>
      </c>
      <c r="B21" s="6">
        <f>SUM(B7:B20)</f>
        <v>4</v>
      </c>
      <c r="C21" s="6">
        <f>SUM(C7:C20)</f>
        <v>4</v>
      </c>
      <c r="D21" s="6">
        <f>SUM(D7:D20)</f>
        <v>4</v>
      </c>
      <c r="E21" s="6">
        <f>SUM(E7:E20)</f>
        <v>4</v>
      </c>
      <c r="F21" s="6">
        <f>SUM(F7:F20)</f>
        <v>4</v>
      </c>
      <c r="G21" s="6">
        <f>SUM(G7:G20)</f>
        <v>4</v>
      </c>
      <c r="H21" s="6">
        <f>SUM(H7:H20)</f>
        <v>4</v>
      </c>
      <c r="I21" s="6">
        <f>SUM(I7:I20)</f>
        <v>4</v>
      </c>
      <c r="J21" s="6">
        <f>SUM(J7:J20)</f>
        <v>4</v>
      </c>
      <c r="K21" s="6">
        <f>SUM(K7:K20)</f>
        <v>4</v>
      </c>
      <c r="L21" s="6">
        <f>SUM(L7:L20)</f>
        <v>4</v>
      </c>
      <c r="M21" s="6">
        <f>SUM(M7:M20)</f>
        <v>4</v>
      </c>
      <c r="N21" s="6">
        <f>SUM(N7:N20)</f>
        <v>4</v>
      </c>
      <c r="O21" s="6">
        <f>SUM(O7:O20)</f>
        <v>4</v>
      </c>
      <c r="P21" s="6">
        <f>SUM(P7:P20)</f>
        <v>4</v>
      </c>
      <c r="Q21" s="6">
        <f>SUM(Q7:Q20)</f>
        <v>4</v>
      </c>
      <c r="R21" s="6">
        <f>SUM(R7:R20)</f>
        <v>4</v>
      </c>
      <c r="S21" s="6">
        <f>SUM(S7:S20)</f>
        <v>4</v>
      </c>
      <c r="T21" s="6">
        <f>SUM(T7:T20)</f>
        <v>4</v>
      </c>
      <c r="U21" s="6">
        <f>SUM(U7:U20)</f>
        <v>4</v>
      </c>
      <c r="V21" s="6">
        <f>SUM(V7:V20)</f>
        <v>4</v>
      </c>
      <c r="W21" s="6">
        <f>SUM(W7:W20)</f>
        <v>4</v>
      </c>
      <c r="X21" s="6">
        <f>SUM(X7:X20)</f>
        <v>4</v>
      </c>
      <c r="Y21" s="6">
        <f>SUM(Y7:Y20)</f>
        <v>4</v>
      </c>
      <c r="Z21" s="6">
        <f>SUM(Z7:Z20)</f>
        <v>4</v>
      </c>
    </row>
  </sheetData>
  <printOptions/>
  <pageMargins left="0.75" right="0.75" top="1" bottom="1" header="0.5" footer="0.5"/>
  <pageSetup fitToHeight="0" fitToWidth="0"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S4"/>
  <sheetViews>
    <sheetView workbookViewId="0" topLeftCell="A1">
      <selection activeCell="A1" sqref="A1"/>
    </sheetView>
  </sheetViews>
  <sheetFormatPr defaultColWidth="9.140625" defaultRowHeight="12.75"/>
  <sheetData>
    <row r="1" ht="12.75">
      <c r="A1" s="1" t="s">
        <v>85</v>
      </c>
    </row>
    <row r="3" spans="1:10" ht="12.75">
      <c r="A3" s="2" t="s">
        <v>86</v>
      </c>
      <c r="J3" t="s">
        <v>87</v>
      </c>
    </row>
    <row r="4" spans="1:19" ht="12.75">
      <c r="A4" s="2" t="s">
        <v>88</v>
      </c>
      <c r="C4" s="5" t="s">
        <v>89</v>
      </c>
    </row>
  </sheetData>
  <mergeCells count="1">
    <mergeCell ref="C4:S4"/>
  </mergeCells>
  <printOptions/>
  <pageMargins left="0.75" right="0.75" top="1" bottom="1" header="0.5" footer="0.5"/>
  <pageSetup fitToHeight="0" fitToWidth="0"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N21"/>
  <sheetViews>
    <sheetView workbookViewId="0" topLeftCell="A1">
      <selection activeCell="A1" sqref="A1"/>
    </sheetView>
  </sheetViews>
  <sheetFormatPr defaultColWidth="9.140625" defaultRowHeight="12.75"/>
  <sheetData>
    <row r="1" ht="12.75">
      <c r="A1" s="1" t="s">
        <v>472</v>
      </c>
    </row>
    <row r="5" spans="2:14" ht="12.75">
      <c r="B5" s="2" t="s">
        <v>473</v>
      </c>
      <c r="D5" s="2" t="s">
        <v>474</v>
      </c>
      <c r="F5" s="2" t="s">
        <v>475</v>
      </c>
      <c r="H5" s="2" t="s">
        <v>476</v>
      </c>
      <c r="J5" s="2" t="s">
        <v>477</v>
      </c>
      <c r="L5" s="2" t="s">
        <v>478</v>
      </c>
      <c r="N5" s="2" t="s">
        <v>445</v>
      </c>
    </row>
    <row r="6" spans="1:13" ht="12.75">
      <c r="A6" s="2" t="s">
        <v>395</v>
      </c>
      <c r="B6" t="s">
        <v>401</v>
      </c>
      <c r="C6" t="s">
        <v>402</v>
      </c>
      <c r="D6" t="s">
        <v>401</v>
      </c>
      <c r="E6" t="s">
        <v>402</v>
      </c>
      <c r="F6" t="s">
        <v>401</v>
      </c>
      <c r="G6" t="s">
        <v>402</v>
      </c>
      <c r="H6" t="s">
        <v>401</v>
      </c>
      <c r="I6" t="s">
        <v>402</v>
      </c>
      <c r="J6" t="s">
        <v>401</v>
      </c>
      <c r="K6" t="s">
        <v>402</v>
      </c>
      <c r="L6" t="s">
        <v>401</v>
      </c>
      <c r="M6" t="s">
        <v>402</v>
      </c>
    </row>
    <row r="7" spans="1:14" ht="12.75">
      <c r="A7" t="s">
        <v>403</v>
      </c>
      <c r="B7" s="3">
        <v>0</v>
      </c>
      <c r="C7" s="3">
        <v>0</v>
      </c>
      <c r="D7" s="3">
        <v>2</v>
      </c>
      <c r="E7" s="3">
        <v>0</v>
      </c>
      <c r="F7" s="3">
        <v>0</v>
      </c>
      <c r="G7" s="3">
        <v>0</v>
      </c>
      <c r="H7" s="3">
        <v>1</v>
      </c>
      <c r="I7" s="3">
        <v>2</v>
      </c>
      <c r="J7" s="3">
        <v>0</v>
      </c>
      <c r="K7" s="3">
        <v>0</v>
      </c>
      <c r="L7" s="3">
        <v>0</v>
      </c>
      <c r="M7" s="3">
        <v>0</v>
      </c>
      <c r="N7" s="7">
        <f>SUM(B7:M7)</f>
        <v>4</v>
      </c>
    </row>
    <row r="8" spans="1:14" ht="12.75">
      <c r="A8" t="s">
        <v>404</v>
      </c>
      <c r="B8" s="3">
        <v>0</v>
      </c>
      <c r="C8" s="3">
        <v>0</v>
      </c>
      <c r="D8" s="3">
        <v>0</v>
      </c>
      <c r="E8" s="3">
        <v>0</v>
      </c>
      <c r="F8" s="3">
        <v>0</v>
      </c>
      <c r="G8" s="3">
        <v>0</v>
      </c>
      <c r="H8" s="3">
        <v>0</v>
      </c>
      <c r="I8" s="3">
        <v>1</v>
      </c>
      <c r="J8" s="3">
        <v>0</v>
      </c>
      <c r="K8" s="3">
        <v>0</v>
      </c>
      <c r="L8" s="3">
        <v>0</v>
      </c>
      <c r="M8" s="3">
        <v>0</v>
      </c>
      <c r="N8" s="7">
        <f>SUM(B8:M8)</f>
        <v>4</v>
      </c>
    </row>
    <row r="9" spans="1:14" ht="12.75">
      <c r="A9" t="s">
        <v>405</v>
      </c>
      <c r="B9" s="3">
        <v>0</v>
      </c>
      <c r="C9" s="3">
        <v>0</v>
      </c>
      <c r="D9" s="3">
        <v>1</v>
      </c>
      <c r="E9" s="3">
        <v>0</v>
      </c>
      <c r="F9" s="3">
        <v>0</v>
      </c>
      <c r="G9" s="3">
        <v>0</v>
      </c>
      <c r="H9" s="3">
        <v>1</v>
      </c>
      <c r="I9" s="3">
        <v>0</v>
      </c>
      <c r="J9" s="3">
        <v>0</v>
      </c>
      <c r="K9" s="3">
        <v>0</v>
      </c>
      <c r="L9" s="3">
        <v>0</v>
      </c>
      <c r="M9" s="3">
        <v>0</v>
      </c>
      <c r="N9" s="7">
        <f>SUM(B9:M9)</f>
        <v>4</v>
      </c>
    </row>
    <row r="10" spans="1:14" ht="12.75">
      <c r="A10" t="s">
        <v>406</v>
      </c>
      <c r="B10" s="3">
        <v>0</v>
      </c>
      <c r="C10" s="3">
        <v>0</v>
      </c>
      <c r="D10" s="3">
        <v>1</v>
      </c>
      <c r="E10" s="3">
        <v>0</v>
      </c>
      <c r="F10" s="3">
        <v>0</v>
      </c>
      <c r="G10" s="3">
        <v>0</v>
      </c>
      <c r="H10" s="3">
        <v>0</v>
      </c>
      <c r="I10" s="3">
        <v>0</v>
      </c>
      <c r="J10" s="3">
        <v>0</v>
      </c>
      <c r="K10" s="3">
        <v>0</v>
      </c>
      <c r="L10" s="3">
        <v>0</v>
      </c>
      <c r="M10" s="3">
        <v>0</v>
      </c>
      <c r="N10" s="7">
        <f>SUM(B10:M10)</f>
        <v>4</v>
      </c>
    </row>
    <row r="11" spans="1:14" ht="12.75">
      <c r="A11" t="s">
        <v>407</v>
      </c>
      <c r="B11" s="3">
        <v>0</v>
      </c>
      <c r="C11" s="3">
        <v>0</v>
      </c>
      <c r="D11" s="3">
        <v>2</v>
      </c>
      <c r="E11" s="3">
        <v>1</v>
      </c>
      <c r="F11" s="3">
        <v>0</v>
      </c>
      <c r="G11" s="3">
        <v>0</v>
      </c>
      <c r="H11" s="3">
        <v>0</v>
      </c>
      <c r="I11" s="3">
        <v>1</v>
      </c>
      <c r="J11" s="3">
        <v>0</v>
      </c>
      <c r="K11" s="3">
        <v>0</v>
      </c>
      <c r="L11" s="3">
        <v>0</v>
      </c>
      <c r="M11" s="3">
        <v>0</v>
      </c>
      <c r="N11" s="7">
        <f>SUM(B11:M11)</f>
        <v>4</v>
      </c>
    </row>
    <row r="12" spans="1:14" ht="12.75">
      <c r="A12" t="s">
        <v>408</v>
      </c>
      <c r="B12" s="3">
        <v>0</v>
      </c>
      <c r="C12" s="3">
        <v>0</v>
      </c>
      <c r="D12" s="3">
        <v>0</v>
      </c>
      <c r="E12" s="3">
        <v>0</v>
      </c>
      <c r="F12" s="3">
        <v>0</v>
      </c>
      <c r="G12" s="3">
        <v>0</v>
      </c>
      <c r="H12" s="3">
        <v>0</v>
      </c>
      <c r="I12" s="3">
        <v>3</v>
      </c>
      <c r="J12" s="3">
        <v>0</v>
      </c>
      <c r="K12" s="3">
        <v>0</v>
      </c>
      <c r="L12" s="3">
        <v>0</v>
      </c>
      <c r="M12" s="3">
        <v>0</v>
      </c>
      <c r="N12" s="7">
        <f>SUM(B12:M12)</f>
        <v>4</v>
      </c>
    </row>
    <row r="13" spans="1:14" ht="12.75">
      <c r="A13" t="s">
        <v>409</v>
      </c>
      <c r="B13" s="3">
        <v>1</v>
      </c>
      <c r="C13" s="3">
        <v>0</v>
      </c>
      <c r="D13" s="3">
        <v>0</v>
      </c>
      <c r="E13" s="3">
        <v>1</v>
      </c>
      <c r="F13" s="3">
        <v>0</v>
      </c>
      <c r="G13" s="3">
        <v>0</v>
      </c>
      <c r="H13" s="3">
        <v>0</v>
      </c>
      <c r="I13" s="3">
        <v>0</v>
      </c>
      <c r="J13" s="3">
        <v>0</v>
      </c>
      <c r="K13" s="3">
        <v>0</v>
      </c>
      <c r="L13" s="3">
        <v>0</v>
      </c>
      <c r="M13" s="3">
        <v>0</v>
      </c>
      <c r="N13" s="7">
        <f>SUM(B13:M13)</f>
        <v>4</v>
      </c>
    </row>
    <row r="14" spans="1:14" ht="12.75">
      <c r="A14" t="s">
        <v>410</v>
      </c>
      <c r="B14" s="3">
        <v>1</v>
      </c>
      <c r="C14" s="3">
        <v>0</v>
      </c>
      <c r="D14" s="3">
        <v>0</v>
      </c>
      <c r="E14" s="3">
        <v>0</v>
      </c>
      <c r="F14" s="3">
        <v>0</v>
      </c>
      <c r="G14" s="3">
        <v>0</v>
      </c>
      <c r="H14" s="3">
        <v>0</v>
      </c>
      <c r="I14" s="3">
        <v>0</v>
      </c>
      <c r="J14" s="3">
        <v>0</v>
      </c>
      <c r="K14" s="3">
        <v>0</v>
      </c>
      <c r="L14" s="3">
        <v>0</v>
      </c>
      <c r="M14" s="3">
        <v>0</v>
      </c>
      <c r="N14" s="7">
        <f>SUM(B14:M14)</f>
        <v>4</v>
      </c>
    </row>
    <row r="15" spans="1:14" ht="12.75">
      <c r="A15" t="s">
        <v>411</v>
      </c>
      <c r="B15" s="3">
        <v>0</v>
      </c>
      <c r="C15" s="3">
        <v>1</v>
      </c>
      <c r="D15" s="3">
        <v>0</v>
      </c>
      <c r="E15" s="3">
        <v>0</v>
      </c>
      <c r="F15" s="3">
        <v>0</v>
      </c>
      <c r="G15" s="3">
        <v>0</v>
      </c>
      <c r="H15" s="3">
        <v>0</v>
      </c>
      <c r="I15" s="3">
        <v>0</v>
      </c>
      <c r="J15" s="3">
        <v>0</v>
      </c>
      <c r="K15" s="3">
        <v>0</v>
      </c>
      <c r="L15" s="3">
        <v>0</v>
      </c>
      <c r="M15" s="3">
        <v>0</v>
      </c>
      <c r="N15" s="7">
        <f>SUM(B15:M15)</f>
        <v>4</v>
      </c>
    </row>
    <row r="16" spans="1:14" ht="12.75">
      <c r="A16" t="s">
        <v>412</v>
      </c>
      <c r="B16" s="3">
        <v>1</v>
      </c>
      <c r="C16" s="3">
        <v>0</v>
      </c>
      <c r="D16" s="3">
        <v>0</v>
      </c>
      <c r="E16" s="3">
        <v>0</v>
      </c>
      <c r="F16" s="3">
        <v>0</v>
      </c>
      <c r="G16" s="3">
        <v>0</v>
      </c>
      <c r="H16" s="3">
        <v>0</v>
      </c>
      <c r="I16" s="3">
        <v>0</v>
      </c>
      <c r="J16" s="3">
        <v>0</v>
      </c>
      <c r="K16" s="3">
        <v>0</v>
      </c>
      <c r="L16" s="3">
        <v>0</v>
      </c>
      <c r="M16" s="3">
        <v>0</v>
      </c>
      <c r="N16" s="7">
        <f>SUM(B16:M16)</f>
        <v>4</v>
      </c>
    </row>
    <row r="17" spans="1:14" ht="12.75">
      <c r="A17" t="s">
        <v>413</v>
      </c>
      <c r="B17" s="3">
        <v>2</v>
      </c>
      <c r="C17" s="3">
        <v>0</v>
      </c>
      <c r="D17" s="3">
        <v>0</v>
      </c>
      <c r="E17" s="3">
        <v>0</v>
      </c>
      <c r="F17" s="3">
        <v>0</v>
      </c>
      <c r="G17" s="3">
        <v>0</v>
      </c>
      <c r="H17" s="3">
        <v>0</v>
      </c>
      <c r="I17" s="3">
        <v>0</v>
      </c>
      <c r="J17" s="3">
        <v>0</v>
      </c>
      <c r="K17" s="3">
        <v>0</v>
      </c>
      <c r="L17" s="3">
        <v>0</v>
      </c>
      <c r="M17" s="3">
        <v>0</v>
      </c>
      <c r="N17" s="7">
        <f>SUM(B17:M17)</f>
        <v>4</v>
      </c>
    </row>
    <row r="18" spans="1:14" ht="12.75">
      <c r="A18" t="s">
        <v>414</v>
      </c>
      <c r="B18" s="3">
        <v>1</v>
      </c>
      <c r="C18" s="3">
        <v>0</v>
      </c>
      <c r="D18" s="3">
        <v>0</v>
      </c>
      <c r="E18" s="3">
        <v>0</v>
      </c>
      <c r="F18" s="3">
        <v>0</v>
      </c>
      <c r="G18" s="3">
        <v>0</v>
      </c>
      <c r="H18" s="3">
        <v>0</v>
      </c>
      <c r="I18" s="3">
        <v>0</v>
      </c>
      <c r="J18" s="3">
        <v>0</v>
      </c>
      <c r="K18" s="3">
        <v>0</v>
      </c>
      <c r="L18" s="3">
        <v>0</v>
      </c>
      <c r="M18" s="3">
        <v>0</v>
      </c>
      <c r="N18" s="7">
        <f>SUM(B18:M18)</f>
        <v>4</v>
      </c>
    </row>
    <row r="19" spans="1:14" ht="12.75">
      <c r="A19" t="s">
        <v>415</v>
      </c>
      <c r="B19" s="3">
        <v>0</v>
      </c>
      <c r="C19" s="3">
        <v>1</v>
      </c>
      <c r="D19" s="3">
        <v>0</v>
      </c>
      <c r="E19" s="3">
        <v>0</v>
      </c>
      <c r="F19" s="3">
        <v>0</v>
      </c>
      <c r="G19" s="3">
        <v>0</v>
      </c>
      <c r="H19" s="3">
        <v>0</v>
      </c>
      <c r="I19" s="3">
        <v>0</v>
      </c>
      <c r="J19" s="3">
        <v>0</v>
      </c>
      <c r="K19" s="3">
        <v>0</v>
      </c>
      <c r="L19" s="3">
        <v>0</v>
      </c>
      <c r="M19" s="3">
        <v>0</v>
      </c>
      <c r="N19" s="7">
        <f>SUM(B19:M19)</f>
        <v>4</v>
      </c>
    </row>
    <row r="20" spans="1:14" ht="12.75">
      <c r="A20" t="s">
        <v>416</v>
      </c>
      <c r="B20" s="3">
        <v>0</v>
      </c>
      <c r="C20" s="3">
        <v>0</v>
      </c>
      <c r="D20" s="3">
        <v>0</v>
      </c>
      <c r="E20" s="3">
        <v>1</v>
      </c>
      <c r="F20" s="3">
        <v>0</v>
      </c>
      <c r="G20" s="3">
        <v>0</v>
      </c>
      <c r="H20" s="3">
        <v>0</v>
      </c>
      <c r="I20" s="3">
        <v>0</v>
      </c>
      <c r="J20" s="3">
        <v>0</v>
      </c>
      <c r="K20" s="3">
        <v>0</v>
      </c>
      <c r="L20" s="3">
        <v>0</v>
      </c>
      <c r="M20" s="3">
        <v>0</v>
      </c>
      <c r="N20" s="7">
        <f>SUM(B20:M20)</f>
        <v>4</v>
      </c>
    </row>
    <row r="21" spans="1:14" ht="12.75">
      <c r="A21" s="2" t="s">
        <v>400</v>
      </c>
      <c r="B21" s="7">
        <f>SUM(B7:B20)</f>
        <v>4</v>
      </c>
      <c r="C21" s="7">
        <f>SUM(C7:C20)</f>
        <v>4</v>
      </c>
      <c r="D21" s="7">
        <f>SUM(D7:D20)</f>
        <v>4</v>
      </c>
      <c r="E21" s="7">
        <f>SUM(E7:E20)</f>
        <v>4</v>
      </c>
      <c r="F21" s="7">
        <f>SUM(F7:F20)</f>
        <v>4</v>
      </c>
      <c r="G21" s="7">
        <f>SUM(G7:G20)</f>
        <v>4</v>
      </c>
      <c r="H21" s="7">
        <f>SUM(H7:H20)</f>
        <v>4</v>
      </c>
      <c r="I21" s="7">
        <f>SUM(I7:I20)</f>
        <v>4</v>
      </c>
      <c r="J21" s="7">
        <f>SUM(J7:J20)</f>
        <v>4</v>
      </c>
      <c r="K21" s="7">
        <f>SUM(K7:K20)</f>
        <v>4</v>
      </c>
      <c r="L21" s="7">
        <f>SUM(L7:L20)</f>
        <v>4</v>
      </c>
      <c r="M21" s="7">
        <f>SUM(M7:M20)</f>
        <v>4</v>
      </c>
      <c r="N21" s="7">
        <f>SUM(N7:N20)</f>
        <v>4</v>
      </c>
    </row>
  </sheetData>
  <printOptions/>
  <pageMargins left="0.75" right="0.75" top="1" bottom="1" header="0.5" footer="0.5"/>
  <pageSetup fitToHeight="0" fitToWidth="0"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V21"/>
  <sheetViews>
    <sheetView workbookViewId="0" topLeftCell="A1">
      <selection activeCell="A1" sqref="A1"/>
    </sheetView>
  </sheetViews>
  <sheetFormatPr defaultColWidth="9.140625" defaultRowHeight="12.75"/>
  <sheetData>
    <row r="1" ht="12.75">
      <c r="A1" s="1" t="s">
        <v>479</v>
      </c>
    </row>
    <row r="5" spans="2:22" ht="12.75">
      <c r="B5" s="2" t="s">
        <v>139</v>
      </c>
      <c r="D5" s="2" t="s">
        <v>480</v>
      </c>
      <c r="F5" s="2" t="s">
        <v>481</v>
      </c>
      <c r="H5" s="2" t="s">
        <v>482</v>
      </c>
      <c r="J5" s="2" t="s">
        <v>483</v>
      </c>
      <c r="L5" s="2" t="s">
        <v>484</v>
      </c>
      <c r="N5" s="2" t="s">
        <v>485</v>
      </c>
      <c r="P5" s="2" t="s">
        <v>486</v>
      </c>
      <c r="R5" s="2" t="s">
        <v>487</v>
      </c>
      <c r="T5" s="2" t="s">
        <v>488</v>
      </c>
      <c r="V5" s="2" t="s">
        <v>400</v>
      </c>
    </row>
    <row r="6" spans="1:21" ht="12.75">
      <c r="A6" s="2" t="s">
        <v>395</v>
      </c>
      <c r="B6" t="s">
        <v>401</v>
      </c>
      <c r="C6" t="s">
        <v>402</v>
      </c>
      <c r="D6" t="s">
        <v>401</v>
      </c>
      <c r="E6" t="s">
        <v>402</v>
      </c>
      <c r="F6" t="s">
        <v>401</v>
      </c>
      <c r="G6" t="s">
        <v>402</v>
      </c>
      <c r="H6" t="s">
        <v>401</v>
      </c>
      <c r="I6" t="s">
        <v>402</v>
      </c>
      <c r="J6" t="s">
        <v>401</v>
      </c>
      <c r="K6" t="s">
        <v>402</v>
      </c>
      <c r="L6" t="s">
        <v>401</v>
      </c>
      <c r="M6" t="s">
        <v>402</v>
      </c>
      <c r="N6" t="s">
        <v>401</v>
      </c>
      <c r="O6" t="s">
        <v>402</v>
      </c>
      <c r="P6" t="s">
        <v>401</v>
      </c>
      <c r="Q6" t="s">
        <v>402</v>
      </c>
      <c r="R6" t="s">
        <v>401</v>
      </c>
      <c r="S6" t="s">
        <v>402</v>
      </c>
      <c r="T6" t="s">
        <v>401</v>
      </c>
      <c r="U6" t="s">
        <v>402</v>
      </c>
    </row>
    <row r="7" spans="1:22" ht="12.75">
      <c r="A7" t="s">
        <v>403</v>
      </c>
      <c r="B7" s="3">
        <v>149</v>
      </c>
      <c r="C7" s="3">
        <v>16</v>
      </c>
      <c r="D7" s="3">
        <v>6</v>
      </c>
      <c r="E7" s="3">
        <v>1</v>
      </c>
      <c r="F7" s="3">
        <v>0</v>
      </c>
      <c r="G7" s="3">
        <v>0</v>
      </c>
      <c r="H7" s="3">
        <v>0</v>
      </c>
      <c r="I7" s="3">
        <v>0</v>
      </c>
      <c r="J7" s="3">
        <v>0</v>
      </c>
      <c r="K7" s="3">
        <v>2</v>
      </c>
      <c r="L7" s="3">
        <v>4</v>
      </c>
      <c r="M7" s="3">
        <v>1</v>
      </c>
      <c r="N7" s="3">
        <v>0</v>
      </c>
      <c r="O7" s="3">
        <v>0</v>
      </c>
      <c r="P7" s="3">
        <v>0</v>
      </c>
      <c r="Q7" s="3">
        <v>0</v>
      </c>
      <c r="R7" s="3">
        <v>0</v>
      </c>
      <c r="S7" s="3">
        <v>2</v>
      </c>
      <c r="T7" s="3">
        <v>4</v>
      </c>
      <c r="U7" s="3">
        <v>0</v>
      </c>
      <c r="V7" s="7">
        <f>SUM(B7:U7)</f>
        <v>4</v>
      </c>
    </row>
    <row r="8" spans="1:22" ht="12.75">
      <c r="A8" t="s">
        <v>404</v>
      </c>
      <c r="B8" s="3">
        <v>0</v>
      </c>
      <c r="C8" s="3">
        <v>17</v>
      </c>
      <c r="D8" s="3">
        <v>0</v>
      </c>
      <c r="E8" s="3">
        <v>1</v>
      </c>
      <c r="F8" s="3">
        <v>0</v>
      </c>
      <c r="G8" s="3">
        <v>0</v>
      </c>
      <c r="H8" s="3">
        <v>0</v>
      </c>
      <c r="I8" s="3">
        <v>0</v>
      </c>
      <c r="J8" s="3">
        <v>0</v>
      </c>
      <c r="K8" s="3">
        <v>0</v>
      </c>
      <c r="L8" s="3">
        <v>0</v>
      </c>
      <c r="M8" s="3">
        <v>0</v>
      </c>
      <c r="N8" s="3">
        <v>0</v>
      </c>
      <c r="O8" s="3">
        <v>0</v>
      </c>
      <c r="P8" s="3">
        <v>0</v>
      </c>
      <c r="Q8" s="3">
        <v>0</v>
      </c>
      <c r="R8" s="3">
        <v>0</v>
      </c>
      <c r="S8" s="3">
        <v>0</v>
      </c>
      <c r="T8" s="3">
        <v>0</v>
      </c>
      <c r="U8" s="3">
        <v>3</v>
      </c>
      <c r="V8" s="7">
        <f>SUM(B8:U8)</f>
        <v>4</v>
      </c>
    </row>
    <row r="9" spans="1:22" ht="12.75">
      <c r="A9" t="s">
        <v>405</v>
      </c>
      <c r="B9" s="3">
        <v>63</v>
      </c>
      <c r="C9" s="3">
        <v>0</v>
      </c>
      <c r="D9" s="3">
        <v>0</v>
      </c>
      <c r="E9" s="3">
        <v>0</v>
      </c>
      <c r="F9" s="3">
        <v>0</v>
      </c>
      <c r="G9" s="3">
        <v>0</v>
      </c>
      <c r="H9" s="3">
        <v>0</v>
      </c>
      <c r="I9" s="3">
        <v>0</v>
      </c>
      <c r="J9" s="3">
        <v>0</v>
      </c>
      <c r="K9" s="3">
        <v>0</v>
      </c>
      <c r="L9" s="3">
        <v>14</v>
      </c>
      <c r="M9" s="3">
        <v>0</v>
      </c>
      <c r="N9" s="3">
        <v>0</v>
      </c>
      <c r="O9" s="3">
        <v>0</v>
      </c>
      <c r="P9" s="3">
        <v>0</v>
      </c>
      <c r="Q9" s="3">
        <v>0</v>
      </c>
      <c r="R9" s="3">
        <v>0</v>
      </c>
      <c r="S9" s="3">
        <v>0</v>
      </c>
      <c r="T9" s="3">
        <v>2</v>
      </c>
      <c r="U9" s="3">
        <v>0</v>
      </c>
      <c r="V9" s="7">
        <f>SUM(B9:U9)</f>
        <v>4</v>
      </c>
    </row>
    <row r="10" spans="1:22" ht="12.75">
      <c r="A10" t="s">
        <v>406</v>
      </c>
      <c r="B10" s="3">
        <v>33</v>
      </c>
      <c r="C10" s="3">
        <v>0</v>
      </c>
      <c r="D10" s="3">
        <v>0</v>
      </c>
      <c r="E10" s="3">
        <v>0</v>
      </c>
      <c r="F10" s="3">
        <v>0</v>
      </c>
      <c r="G10" s="3">
        <v>0</v>
      </c>
      <c r="H10" s="3">
        <v>0</v>
      </c>
      <c r="I10" s="3">
        <v>0</v>
      </c>
      <c r="J10" s="3">
        <v>0</v>
      </c>
      <c r="K10" s="3">
        <v>0</v>
      </c>
      <c r="L10" s="3">
        <v>0</v>
      </c>
      <c r="M10" s="3">
        <v>0</v>
      </c>
      <c r="N10" s="3">
        <v>0</v>
      </c>
      <c r="O10" s="3">
        <v>0</v>
      </c>
      <c r="P10" s="3">
        <v>0</v>
      </c>
      <c r="Q10" s="3">
        <v>0</v>
      </c>
      <c r="R10" s="3">
        <v>0</v>
      </c>
      <c r="S10" s="3">
        <v>0</v>
      </c>
      <c r="T10" s="3">
        <v>1</v>
      </c>
      <c r="U10" s="3">
        <v>0</v>
      </c>
      <c r="V10" s="7">
        <f>SUM(B10:U10)</f>
        <v>4</v>
      </c>
    </row>
    <row r="11" spans="1:22" ht="12.75">
      <c r="A11" t="s">
        <v>407</v>
      </c>
      <c r="B11" s="3">
        <v>67</v>
      </c>
      <c r="C11" s="3">
        <v>93</v>
      </c>
      <c r="D11" s="3">
        <v>0</v>
      </c>
      <c r="E11" s="3">
        <v>0</v>
      </c>
      <c r="F11" s="3">
        <v>0</v>
      </c>
      <c r="G11" s="3">
        <v>0</v>
      </c>
      <c r="H11" s="3">
        <v>0</v>
      </c>
      <c r="I11" s="3">
        <v>5</v>
      </c>
      <c r="J11" s="3">
        <v>0</v>
      </c>
      <c r="K11" s="3">
        <v>0</v>
      </c>
      <c r="L11" s="3">
        <v>0</v>
      </c>
      <c r="M11" s="3">
        <v>0</v>
      </c>
      <c r="N11" s="3">
        <v>0</v>
      </c>
      <c r="O11" s="3">
        <v>0</v>
      </c>
      <c r="P11" s="3">
        <v>0</v>
      </c>
      <c r="Q11" s="3">
        <v>0</v>
      </c>
      <c r="R11" s="3">
        <v>0</v>
      </c>
      <c r="S11" s="3">
        <v>0</v>
      </c>
      <c r="T11" s="3">
        <v>2</v>
      </c>
      <c r="U11" s="3">
        <v>2</v>
      </c>
      <c r="V11" s="7">
        <f>SUM(B11:U11)</f>
        <v>4</v>
      </c>
    </row>
    <row r="12" spans="1:22" ht="12.75">
      <c r="A12" t="s">
        <v>408</v>
      </c>
      <c r="B12" s="3">
        <v>0</v>
      </c>
      <c r="C12" s="3">
        <v>40</v>
      </c>
      <c r="D12" s="3">
        <v>0</v>
      </c>
      <c r="E12" s="3">
        <v>13</v>
      </c>
      <c r="F12" s="3">
        <v>0</v>
      </c>
      <c r="G12" s="3">
        <v>0</v>
      </c>
      <c r="H12" s="3">
        <v>0</v>
      </c>
      <c r="I12" s="3">
        <v>0</v>
      </c>
      <c r="J12" s="3">
        <v>0</v>
      </c>
      <c r="K12" s="3">
        <v>0</v>
      </c>
      <c r="L12" s="3">
        <v>0</v>
      </c>
      <c r="M12" s="3">
        <v>1</v>
      </c>
      <c r="N12" s="3">
        <v>0</v>
      </c>
      <c r="O12" s="3">
        <v>0</v>
      </c>
      <c r="P12" s="3">
        <v>0</v>
      </c>
      <c r="Q12" s="3">
        <v>0</v>
      </c>
      <c r="R12" s="3">
        <v>0</v>
      </c>
      <c r="S12" s="3">
        <v>0</v>
      </c>
      <c r="T12" s="3">
        <v>0</v>
      </c>
      <c r="U12" s="3">
        <v>8</v>
      </c>
      <c r="V12" s="7">
        <f>SUM(B12:U12)</f>
        <v>4</v>
      </c>
    </row>
    <row r="13" spans="1:22" ht="12.75">
      <c r="A13" t="s">
        <v>409</v>
      </c>
      <c r="B13" s="3">
        <v>35</v>
      </c>
      <c r="C13" s="3">
        <v>27</v>
      </c>
      <c r="D13" s="3">
        <v>0</v>
      </c>
      <c r="E13" s="3">
        <v>10</v>
      </c>
      <c r="F13" s="3">
        <v>0</v>
      </c>
      <c r="G13" s="3">
        <v>0</v>
      </c>
      <c r="H13" s="3">
        <v>0</v>
      </c>
      <c r="I13" s="3">
        <v>3</v>
      </c>
      <c r="J13" s="3">
        <v>0</v>
      </c>
      <c r="K13" s="3">
        <v>0</v>
      </c>
      <c r="L13" s="3">
        <v>0</v>
      </c>
      <c r="M13" s="3">
        <v>0</v>
      </c>
      <c r="N13" s="3">
        <v>0</v>
      </c>
      <c r="O13" s="3">
        <v>0</v>
      </c>
      <c r="P13" s="3">
        <v>0</v>
      </c>
      <c r="Q13" s="3">
        <v>0</v>
      </c>
      <c r="R13" s="3">
        <v>0</v>
      </c>
      <c r="S13" s="3">
        <v>0</v>
      </c>
      <c r="T13" s="3">
        <v>0</v>
      </c>
      <c r="U13" s="3">
        <v>1</v>
      </c>
      <c r="V13" s="7">
        <f>SUM(B13:U13)</f>
        <v>4</v>
      </c>
    </row>
    <row r="14" spans="1:22" ht="12.75">
      <c r="A14" t="s">
        <v>410</v>
      </c>
      <c r="B14" s="3">
        <v>39</v>
      </c>
      <c r="C14" s="3">
        <v>0</v>
      </c>
      <c r="D14" s="3">
        <v>1</v>
      </c>
      <c r="E14" s="3">
        <v>0</v>
      </c>
      <c r="F14" s="3">
        <v>0</v>
      </c>
      <c r="G14" s="3">
        <v>0</v>
      </c>
      <c r="H14" s="3">
        <v>36</v>
      </c>
      <c r="I14" s="3">
        <v>0</v>
      </c>
      <c r="J14" s="3">
        <v>0</v>
      </c>
      <c r="K14" s="3">
        <v>0</v>
      </c>
      <c r="L14" s="3">
        <v>0</v>
      </c>
      <c r="M14" s="3">
        <v>0</v>
      </c>
      <c r="N14" s="3">
        <v>0</v>
      </c>
      <c r="O14" s="3">
        <v>0</v>
      </c>
      <c r="P14" s="3">
        <v>0</v>
      </c>
      <c r="Q14" s="3">
        <v>0</v>
      </c>
      <c r="R14" s="3">
        <v>0</v>
      </c>
      <c r="S14" s="3">
        <v>0</v>
      </c>
      <c r="T14" s="3">
        <v>1</v>
      </c>
      <c r="U14" s="3">
        <v>0</v>
      </c>
      <c r="V14" s="7">
        <f>SUM(B14:U14)</f>
        <v>4</v>
      </c>
    </row>
    <row r="15" spans="1:22" ht="12.75">
      <c r="A15" t="s">
        <v>411</v>
      </c>
      <c r="B15" s="3">
        <v>0</v>
      </c>
      <c r="C15" s="3">
        <v>28</v>
      </c>
      <c r="D15" s="3">
        <v>0</v>
      </c>
      <c r="E15" s="3">
        <v>0</v>
      </c>
      <c r="F15" s="3">
        <v>0</v>
      </c>
      <c r="G15" s="3">
        <v>0</v>
      </c>
      <c r="H15" s="3">
        <v>0</v>
      </c>
      <c r="I15" s="3">
        <v>7</v>
      </c>
      <c r="J15" s="3">
        <v>0</v>
      </c>
      <c r="K15" s="3">
        <v>0</v>
      </c>
      <c r="L15" s="3">
        <v>0</v>
      </c>
      <c r="M15" s="3">
        <v>0</v>
      </c>
      <c r="N15" s="3">
        <v>0</v>
      </c>
      <c r="O15" s="3">
        <v>0</v>
      </c>
      <c r="P15" s="3">
        <v>0</v>
      </c>
      <c r="Q15" s="3">
        <v>0</v>
      </c>
      <c r="R15" s="3">
        <v>0</v>
      </c>
      <c r="S15" s="3">
        <v>0</v>
      </c>
      <c r="T15" s="3">
        <v>0</v>
      </c>
      <c r="U15" s="3">
        <v>1</v>
      </c>
      <c r="V15" s="7">
        <f>SUM(B15:U15)</f>
        <v>4</v>
      </c>
    </row>
    <row r="16" spans="1:22" ht="12.75">
      <c r="A16" t="s">
        <v>412</v>
      </c>
      <c r="B16" s="3">
        <v>35</v>
      </c>
      <c r="C16" s="3">
        <v>0</v>
      </c>
      <c r="D16" s="3">
        <v>0</v>
      </c>
      <c r="E16" s="3">
        <v>0</v>
      </c>
      <c r="F16" s="3">
        <v>0</v>
      </c>
      <c r="G16" s="3">
        <v>0</v>
      </c>
      <c r="H16" s="3">
        <v>0</v>
      </c>
      <c r="I16" s="3">
        <v>0</v>
      </c>
      <c r="J16" s="3">
        <v>0</v>
      </c>
      <c r="K16" s="3">
        <v>0</v>
      </c>
      <c r="L16" s="3">
        <v>0</v>
      </c>
      <c r="M16" s="3">
        <v>0</v>
      </c>
      <c r="N16" s="3">
        <v>0</v>
      </c>
      <c r="O16" s="3">
        <v>0</v>
      </c>
      <c r="P16" s="3">
        <v>0</v>
      </c>
      <c r="Q16" s="3">
        <v>0</v>
      </c>
      <c r="R16" s="3">
        <v>0</v>
      </c>
      <c r="S16" s="3">
        <v>0</v>
      </c>
      <c r="T16" s="3">
        <v>0</v>
      </c>
      <c r="U16" s="3">
        <v>0</v>
      </c>
      <c r="V16" s="7">
        <f>SUM(B16:U16)</f>
        <v>4</v>
      </c>
    </row>
    <row r="17" spans="1:22" ht="12.75">
      <c r="A17" t="s">
        <v>413</v>
      </c>
      <c r="B17" s="3">
        <v>59</v>
      </c>
      <c r="C17" s="3">
        <v>0</v>
      </c>
      <c r="D17" s="3">
        <v>4</v>
      </c>
      <c r="E17" s="3">
        <v>0</v>
      </c>
      <c r="F17" s="3">
        <v>0</v>
      </c>
      <c r="G17" s="3">
        <v>0</v>
      </c>
      <c r="H17" s="3">
        <v>0</v>
      </c>
      <c r="I17" s="3">
        <v>0</v>
      </c>
      <c r="J17" s="3">
        <v>6</v>
      </c>
      <c r="K17" s="3">
        <v>0</v>
      </c>
      <c r="L17" s="3">
        <v>3</v>
      </c>
      <c r="M17" s="3">
        <v>0</v>
      </c>
      <c r="N17" s="3">
        <v>13</v>
      </c>
      <c r="O17" s="3">
        <v>0</v>
      </c>
      <c r="P17" s="3">
        <v>0</v>
      </c>
      <c r="Q17" s="3">
        <v>0</v>
      </c>
      <c r="R17" s="3">
        <v>0</v>
      </c>
      <c r="S17" s="3">
        <v>0</v>
      </c>
      <c r="T17" s="3">
        <v>0</v>
      </c>
      <c r="U17" s="3">
        <v>0</v>
      </c>
      <c r="V17" s="7">
        <f>SUM(B17:U17)</f>
        <v>4</v>
      </c>
    </row>
    <row r="18" spans="1:22" ht="12.75">
      <c r="A18" t="s">
        <v>414</v>
      </c>
      <c r="B18" s="3">
        <v>25</v>
      </c>
      <c r="C18" s="3">
        <v>0</v>
      </c>
      <c r="D18" s="3">
        <v>0</v>
      </c>
      <c r="E18" s="3">
        <v>0</v>
      </c>
      <c r="F18" s="3">
        <v>0</v>
      </c>
      <c r="G18" s="3">
        <v>0</v>
      </c>
      <c r="H18" s="3">
        <v>0</v>
      </c>
      <c r="I18" s="3">
        <v>0</v>
      </c>
      <c r="J18" s="3">
        <v>0</v>
      </c>
      <c r="K18" s="3">
        <v>0</v>
      </c>
      <c r="L18" s="3">
        <v>0</v>
      </c>
      <c r="M18" s="3">
        <v>0</v>
      </c>
      <c r="N18" s="3">
        <v>0</v>
      </c>
      <c r="O18" s="3">
        <v>0</v>
      </c>
      <c r="P18" s="3">
        <v>0</v>
      </c>
      <c r="Q18" s="3">
        <v>0</v>
      </c>
      <c r="R18" s="3">
        <v>0</v>
      </c>
      <c r="S18" s="3">
        <v>0</v>
      </c>
      <c r="T18" s="3">
        <v>0</v>
      </c>
      <c r="U18" s="3">
        <v>0</v>
      </c>
      <c r="V18" s="7">
        <f>SUM(B18:U18)</f>
        <v>4</v>
      </c>
    </row>
    <row r="19" spans="1:22" ht="12.75">
      <c r="A19" t="s">
        <v>415</v>
      </c>
      <c r="B19" s="3">
        <v>0</v>
      </c>
      <c r="C19" s="3">
        <v>20</v>
      </c>
      <c r="D19" s="3">
        <v>0</v>
      </c>
      <c r="E19" s="3">
        <v>0</v>
      </c>
      <c r="F19" s="3">
        <v>0</v>
      </c>
      <c r="G19" s="3">
        <v>0</v>
      </c>
      <c r="H19" s="3">
        <v>0</v>
      </c>
      <c r="I19" s="3">
        <v>0</v>
      </c>
      <c r="J19" s="3">
        <v>0</v>
      </c>
      <c r="K19" s="3">
        <v>0</v>
      </c>
      <c r="L19" s="3">
        <v>0</v>
      </c>
      <c r="M19" s="3">
        <v>0</v>
      </c>
      <c r="N19" s="3">
        <v>0</v>
      </c>
      <c r="O19" s="3">
        <v>0</v>
      </c>
      <c r="P19" s="3">
        <v>0</v>
      </c>
      <c r="Q19" s="3">
        <v>0</v>
      </c>
      <c r="R19" s="3">
        <v>0</v>
      </c>
      <c r="S19" s="3">
        <v>0</v>
      </c>
      <c r="T19" s="3">
        <v>0</v>
      </c>
      <c r="U19" s="3">
        <v>0</v>
      </c>
      <c r="V19" s="7">
        <f>SUM(B19:U19)</f>
        <v>4</v>
      </c>
    </row>
    <row r="20" spans="1:22" ht="12.75">
      <c r="A20" t="s">
        <v>416</v>
      </c>
      <c r="B20" s="3">
        <v>0</v>
      </c>
      <c r="C20" s="3">
        <v>0</v>
      </c>
      <c r="D20" s="3">
        <v>0</v>
      </c>
      <c r="E20" s="3">
        <v>0</v>
      </c>
      <c r="F20" s="3">
        <v>0</v>
      </c>
      <c r="G20" s="3">
        <v>0</v>
      </c>
      <c r="H20" s="3">
        <v>0</v>
      </c>
      <c r="I20" s="3">
        <v>0</v>
      </c>
      <c r="J20" s="3">
        <v>0</v>
      </c>
      <c r="K20" s="3">
        <v>0</v>
      </c>
      <c r="L20" s="3">
        <v>0</v>
      </c>
      <c r="M20" s="3">
        <v>0</v>
      </c>
      <c r="N20" s="3">
        <v>0</v>
      </c>
      <c r="O20" s="3">
        <v>0</v>
      </c>
      <c r="P20" s="3">
        <v>0</v>
      </c>
      <c r="Q20" s="3">
        <v>0</v>
      </c>
      <c r="R20" s="3">
        <v>0</v>
      </c>
      <c r="S20" s="3">
        <v>0</v>
      </c>
      <c r="T20" s="3">
        <v>0</v>
      </c>
      <c r="U20" s="3">
        <v>1</v>
      </c>
      <c r="V20" s="7">
        <f>SUM(B20:U20)</f>
        <v>4</v>
      </c>
    </row>
    <row r="21" spans="1:22" ht="12.75">
      <c r="A21" s="2" t="s">
        <v>400</v>
      </c>
      <c r="B21" s="7">
        <f>SUM(B7:B20)</f>
        <v>4</v>
      </c>
      <c r="C21" s="7">
        <f>SUM(C7:C20)</f>
        <v>4</v>
      </c>
      <c r="D21" s="7">
        <f>SUM(D7:D20)</f>
        <v>4</v>
      </c>
      <c r="E21" s="7">
        <f>SUM(E7:E20)</f>
        <v>4</v>
      </c>
      <c r="F21" s="7">
        <f>SUM(F7:F20)</f>
        <v>4</v>
      </c>
      <c r="G21" s="7">
        <f>SUM(G7:G20)</f>
        <v>4</v>
      </c>
      <c r="H21" s="7">
        <f>SUM(H7:H20)</f>
        <v>4</v>
      </c>
      <c r="I21" s="7">
        <f>SUM(I7:I20)</f>
        <v>4</v>
      </c>
      <c r="J21" s="7">
        <f>SUM(J7:J20)</f>
        <v>4</v>
      </c>
      <c r="K21" s="7">
        <f>SUM(K7:K20)</f>
        <v>4</v>
      </c>
      <c r="L21" s="7">
        <f>SUM(L7:L20)</f>
        <v>4</v>
      </c>
      <c r="M21" s="7">
        <f>SUM(M7:M20)</f>
        <v>4</v>
      </c>
      <c r="N21" s="7">
        <f>SUM(N7:N20)</f>
        <v>4</v>
      </c>
      <c r="O21" s="7">
        <f>SUM(O7:O20)</f>
        <v>4</v>
      </c>
      <c r="P21" s="7">
        <f>SUM(P7:P20)</f>
        <v>4</v>
      </c>
      <c r="Q21" s="7">
        <f>SUM(Q7:Q20)</f>
        <v>4</v>
      </c>
      <c r="R21" s="7">
        <f>SUM(R7:R20)</f>
        <v>4</v>
      </c>
      <c r="S21" s="7">
        <f>SUM(S7:S20)</f>
        <v>4</v>
      </c>
      <c r="T21" s="7">
        <f>SUM(T7:T20)</f>
        <v>4</v>
      </c>
      <c r="U21" s="7">
        <f>SUM(U7:U20)</f>
        <v>4</v>
      </c>
      <c r="V21" s="7">
        <f>SUM(V7:V20)</f>
        <v>4</v>
      </c>
    </row>
  </sheetData>
  <printOptions/>
  <pageMargins left="0.75" right="0.75" top="1" bottom="1" header="0.5" footer="0.5"/>
  <pageSetup fitToHeight="0" fitToWidth="0"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K21"/>
  <sheetViews>
    <sheetView workbookViewId="0" topLeftCell="A1">
      <selection activeCell="A1" sqref="A1"/>
    </sheetView>
  </sheetViews>
  <sheetFormatPr defaultColWidth="9.140625" defaultRowHeight="12.75"/>
  <sheetData>
    <row r="1" ht="12.75">
      <c r="A1" s="1" t="s">
        <v>489</v>
      </c>
    </row>
    <row r="5" spans="1:11" ht="12.75">
      <c r="A5" s="2" t="s">
        <v>395</v>
      </c>
      <c r="B5" s="2" t="s">
        <v>490</v>
      </c>
      <c r="C5" s="2" t="s">
        <v>491</v>
      </c>
      <c r="D5" s="2" t="s">
        <v>492</v>
      </c>
      <c r="E5" s="2" t="s">
        <v>493</v>
      </c>
      <c r="F5" s="2" t="s">
        <v>494</v>
      </c>
      <c r="G5" s="2" t="s">
        <v>495</v>
      </c>
      <c r="H5" s="2" t="s">
        <v>496</v>
      </c>
      <c r="I5" s="2" t="s">
        <v>497</v>
      </c>
      <c r="J5" s="2" t="s">
        <v>498</v>
      </c>
      <c r="K5" s="2" t="s">
        <v>400</v>
      </c>
    </row>
    <row r="6" spans="2:11" ht="12.75">
      <c r="B6" t="s">
        <v>499</v>
      </c>
      <c r="C6" t="s">
        <v>500</v>
      </c>
      <c r="D6" t="s">
        <v>500</v>
      </c>
      <c r="E6" t="s">
        <v>500</v>
      </c>
      <c r="F6" t="s">
        <v>500</v>
      </c>
      <c r="G6" t="s">
        <v>500</v>
      </c>
      <c r="H6" t="s">
        <v>500</v>
      </c>
      <c r="I6" t="s">
        <v>500</v>
      </c>
      <c r="J6" t="s">
        <v>500</v>
      </c>
      <c r="K6" t="s">
        <v>500</v>
      </c>
    </row>
    <row r="7" spans="1:11" ht="12.75">
      <c r="A7" t="s">
        <v>403</v>
      </c>
      <c r="B7" s="9">
        <v>67.56</v>
      </c>
      <c r="C7" s="3">
        <v>155683</v>
      </c>
      <c r="D7" s="3">
        <v>0</v>
      </c>
      <c r="E7" s="3">
        <v>1078</v>
      </c>
      <c r="F7" s="3">
        <v>0</v>
      </c>
      <c r="G7" s="3">
        <v>0</v>
      </c>
      <c r="H7" s="3">
        <v>15319</v>
      </c>
      <c r="I7" s="3">
        <v>391</v>
      </c>
      <c r="J7" s="3">
        <v>0</v>
      </c>
      <c r="K7" s="7">
        <f>(C7+D7+E7+F7+G7+H7+I7)-(J7)</f>
        <v>4</v>
      </c>
    </row>
    <row r="8" spans="1:11" ht="12.75">
      <c r="A8" t="s">
        <v>404</v>
      </c>
      <c r="B8" s="9">
        <v>12</v>
      </c>
      <c r="C8" s="3">
        <v>26473</v>
      </c>
      <c r="D8" s="3">
        <v>0</v>
      </c>
      <c r="E8" s="3">
        <v>0</v>
      </c>
      <c r="F8" s="3">
        <v>0</v>
      </c>
      <c r="G8" s="3">
        <v>0</v>
      </c>
      <c r="H8" s="3">
        <v>2756</v>
      </c>
      <c r="I8" s="3">
        <v>0</v>
      </c>
      <c r="J8" s="3">
        <v>0</v>
      </c>
      <c r="K8" s="7">
        <f>(I8+H8+G8+F8+E8+D8+C8)-(J8)</f>
        <v>4</v>
      </c>
    </row>
    <row r="9" spans="1:11" ht="12.75">
      <c r="A9" t="s">
        <v>405</v>
      </c>
      <c r="B9" s="9">
        <v>24</v>
      </c>
      <c r="C9" s="3">
        <v>48997</v>
      </c>
      <c r="D9" s="3">
        <v>0</v>
      </c>
      <c r="E9" s="3">
        <v>0</v>
      </c>
      <c r="F9" s="3">
        <v>0</v>
      </c>
      <c r="G9" s="3">
        <v>0</v>
      </c>
      <c r="H9" s="3">
        <v>4083</v>
      </c>
      <c r="I9" s="3">
        <v>0</v>
      </c>
      <c r="J9" s="3">
        <v>0</v>
      </c>
      <c r="K9" s="7">
        <f>(I9+H9+G9+F9+E9+D9+C9)-(J9)</f>
        <v>4</v>
      </c>
    </row>
    <row r="10" spans="1:11" ht="12.75">
      <c r="A10" t="s">
        <v>406</v>
      </c>
      <c r="B10" s="9">
        <v>12</v>
      </c>
      <c r="C10" s="3">
        <v>24050</v>
      </c>
      <c r="D10" s="3">
        <v>0</v>
      </c>
      <c r="E10" s="3">
        <v>0</v>
      </c>
      <c r="F10" s="3">
        <v>0</v>
      </c>
      <c r="G10" s="3">
        <v>0</v>
      </c>
      <c r="H10" s="3">
        <v>2004</v>
      </c>
      <c r="I10" s="3">
        <v>0</v>
      </c>
      <c r="J10" s="3">
        <v>0</v>
      </c>
      <c r="K10" s="7">
        <f>(I10+H10+G10+F10+E10+D10+C10)-(J10)</f>
        <v>4</v>
      </c>
    </row>
    <row r="11" spans="1:11" ht="12.75">
      <c r="A11" t="s">
        <v>407</v>
      </c>
      <c r="B11" s="9">
        <v>48</v>
      </c>
      <c r="C11" s="3">
        <v>94686</v>
      </c>
      <c r="D11" s="3">
        <v>0</v>
      </c>
      <c r="E11" s="3">
        <v>0</v>
      </c>
      <c r="F11" s="3">
        <v>0</v>
      </c>
      <c r="G11" s="3">
        <v>0</v>
      </c>
      <c r="H11" s="3">
        <v>7891</v>
      </c>
      <c r="I11" s="3">
        <v>0</v>
      </c>
      <c r="J11" s="3">
        <v>0</v>
      </c>
      <c r="K11" s="7">
        <f>(I11+H11+G11+F11+E11+D11+C11)-(J11)</f>
        <v>4</v>
      </c>
    </row>
    <row r="12" spans="1:11" ht="12.75">
      <c r="A12" t="s">
        <v>408</v>
      </c>
      <c r="B12" s="9">
        <v>27.93</v>
      </c>
      <c r="C12" s="3">
        <v>53968</v>
      </c>
      <c r="D12" s="3">
        <v>0</v>
      </c>
      <c r="E12" s="3">
        <v>0</v>
      </c>
      <c r="F12" s="3">
        <v>0</v>
      </c>
      <c r="G12" s="3">
        <v>0</v>
      </c>
      <c r="H12" s="3">
        <v>4347</v>
      </c>
      <c r="I12" s="3">
        <v>0</v>
      </c>
      <c r="J12" s="3">
        <v>0</v>
      </c>
      <c r="K12" s="7">
        <f>(I12+H12+G12+F12+E12+D12+C12)-(J12)</f>
        <v>4</v>
      </c>
    </row>
    <row r="13" spans="1:11" ht="12.75">
      <c r="A13" t="s">
        <v>409</v>
      </c>
      <c r="B13" s="9">
        <v>24</v>
      </c>
      <c r="C13" s="3">
        <v>43965</v>
      </c>
      <c r="D13" s="3">
        <v>0</v>
      </c>
      <c r="E13" s="3">
        <v>69</v>
      </c>
      <c r="F13" s="3">
        <v>0</v>
      </c>
      <c r="G13" s="3">
        <v>0</v>
      </c>
      <c r="H13" s="3">
        <v>3679</v>
      </c>
      <c r="I13" s="3">
        <v>0</v>
      </c>
      <c r="J13" s="3">
        <v>0</v>
      </c>
      <c r="K13" s="7">
        <f>(I13+H13+G13+F13+E13+D13+C13)-(J13)</f>
        <v>4</v>
      </c>
    </row>
    <row r="14" spans="1:11" ht="12.75">
      <c r="A14" t="s">
        <v>410</v>
      </c>
      <c r="B14" s="9">
        <v>12</v>
      </c>
      <c r="C14" s="3">
        <v>21619</v>
      </c>
      <c r="D14" s="3">
        <v>0</v>
      </c>
      <c r="E14" s="3">
        <v>0</v>
      </c>
      <c r="F14" s="3">
        <v>0</v>
      </c>
      <c r="G14" s="3">
        <v>0</v>
      </c>
      <c r="H14" s="3">
        <v>1806</v>
      </c>
      <c r="I14" s="3">
        <v>0</v>
      </c>
      <c r="J14" s="3">
        <v>0</v>
      </c>
      <c r="K14" s="7">
        <f>(I14+H14+G14+F14+E14+D14+C14)-(J14)</f>
        <v>4</v>
      </c>
    </row>
    <row r="15" spans="1:11" ht="12.75">
      <c r="A15" t="s">
        <v>411</v>
      </c>
      <c r="B15" s="9">
        <v>10.5</v>
      </c>
      <c r="C15" s="3">
        <v>18278</v>
      </c>
      <c r="D15" s="3">
        <v>0</v>
      </c>
      <c r="E15" s="3">
        <v>0</v>
      </c>
      <c r="F15" s="3">
        <v>0</v>
      </c>
      <c r="G15" s="3">
        <v>0</v>
      </c>
      <c r="H15" s="3">
        <v>1523</v>
      </c>
      <c r="I15" s="3">
        <v>0</v>
      </c>
      <c r="J15" s="3">
        <v>0</v>
      </c>
      <c r="K15" s="7">
        <f>(I15+H15+G15+F15+E15+D15+C15)-(J15)</f>
        <v>4</v>
      </c>
    </row>
    <row r="16" spans="1:11" ht="12.75">
      <c r="A16" t="s">
        <v>412</v>
      </c>
      <c r="B16" s="9">
        <v>12</v>
      </c>
      <c r="C16" s="3">
        <v>20529</v>
      </c>
      <c r="D16" s="3">
        <v>0</v>
      </c>
      <c r="E16" s="3">
        <v>0</v>
      </c>
      <c r="F16" s="3">
        <v>0</v>
      </c>
      <c r="G16" s="3">
        <v>0</v>
      </c>
      <c r="H16" s="3">
        <v>1711</v>
      </c>
      <c r="I16" s="3">
        <v>0</v>
      </c>
      <c r="J16" s="3">
        <v>0</v>
      </c>
      <c r="K16" s="7">
        <f>(I16+H16+G16+F16+E16+D16+C16)-(J16)</f>
        <v>4</v>
      </c>
    </row>
    <row r="17" spans="1:11" ht="12.75">
      <c r="A17" t="s">
        <v>413</v>
      </c>
      <c r="B17" s="9">
        <v>24</v>
      </c>
      <c r="C17" s="3">
        <v>38952</v>
      </c>
      <c r="D17" s="3">
        <v>0</v>
      </c>
      <c r="E17" s="3">
        <v>0</v>
      </c>
      <c r="F17" s="3">
        <v>0</v>
      </c>
      <c r="G17" s="3">
        <v>0</v>
      </c>
      <c r="H17" s="3">
        <v>3273</v>
      </c>
      <c r="I17" s="3">
        <v>0</v>
      </c>
      <c r="J17" s="3">
        <v>0</v>
      </c>
      <c r="K17" s="7">
        <f>(I17+H17+G17+F17+E17+D17+C17)-(J17)</f>
        <v>4</v>
      </c>
    </row>
    <row r="18" spans="1:11" ht="12.75">
      <c r="A18" t="s">
        <v>414</v>
      </c>
      <c r="B18" s="9">
        <v>12</v>
      </c>
      <c r="C18" s="3">
        <v>19351</v>
      </c>
      <c r="D18" s="3">
        <v>0</v>
      </c>
      <c r="E18" s="3">
        <v>0</v>
      </c>
      <c r="F18" s="3">
        <v>0</v>
      </c>
      <c r="G18" s="3">
        <v>0</v>
      </c>
      <c r="H18" s="3">
        <v>1613</v>
      </c>
      <c r="I18" s="3">
        <v>0</v>
      </c>
      <c r="J18" s="3">
        <v>0</v>
      </c>
      <c r="K18" s="7">
        <f>(I18+H18+G18+F18+E18+D18+C18)-(J18)</f>
        <v>4</v>
      </c>
    </row>
    <row r="19" spans="1:11" ht="12.75">
      <c r="A19" t="s">
        <v>415</v>
      </c>
      <c r="B19" s="9">
        <v>6.67</v>
      </c>
      <c r="C19" s="3">
        <v>10617</v>
      </c>
      <c r="D19" s="3">
        <v>0</v>
      </c>
      <c r="E19" s="3">
        <v>0</v>
      </c>
      <c r="F19" s="3">
        <v>0</v>
      </c>
      <c r="G19" s="3">
        <v>0</v>
      </c>
      <c r="H19" s="3">
        <v>885</v>
      </c>
      <c r="I19" s="3">
        <v>0</v>
      </c>
      <c r="J19" s="3">
        <v>0</v>
      </c>
      <c r="K19" s="7">
        <f>(I19+H19+G19+F19+E19+D19+C19)-(J19)</f>
        <v>4</v>
      </c>
    </row>
    <row r="20" spans="1:11" ht="12.75">
      <c r="A20" t="s">
        <v>416</v>
      </c>
      <c r="B20" s="9">
        <v>0.42</v>
      </c>
      <c r="C20" s="3">
        <v>9660</v>
      </c>
      <c r="D20" s="3">
        <v>0</v>
      </c>
      <c r="E20" s="3">
        <v>0</v>
      </c>
      <c r="F20" s="3">
        <v>0</v>
      </c>
      <c r="G20" s="3">
        <v>0</v>
      </c>
      <c r="H20" s="3">
        <v>805</v>
      </c>
      <c r="I20" s="3">
        <v>0</v>
      </c>
      <c r="J20" s="3">
        <v>0</v>
      </c>
      <c r="K20" s="7">
        <f>(I20+H20+G20+F20+E20+D20+C20)-(J20)</f>
        <v>4</v>
      </c>
    </row>
    <row r="21" spans="1:11" ht="12.75">
      <c r="A21" s="2" t="s">
        <v>400</v>
      </c>
      <c r="B21" s="8">
        <f>SUM(B7:B20)</f>
        <v>4</v>
      </c>
      <c r="C21" s="7">
        <f>SUM(C7:C20)</f>
        <v>4</v>
      </c>
      <c r="D21" s="7">
        <f>SUM(D7:D20)</f>
        <v>4</v>
      </c>
      <c r="E21" s="7">
        <f>SUM(E7:E20)</f>
        <v>4</v>
      </c>
      <c r="F21" s="7">
        <f>SUM(F7:F20)</f>
        <v>4</v>
      </c>
      <c r="G21" s="7">
        <f>SUM(G7:G20)</f>
        <v>4</v>
      </c>
      <c r="H21" s="7">
        <f>SUM(H7:H20)</f>
        <v>4</v>
      </c>
      <c r="I21" s="7">
        <f>SUM(I7:I20)</f>
        <v>4</v>
      </c>
      <c r="J21" s="7">
        <f>SUM(J7:J20)</f>
        <v>4</v>
      </c>
      <c r="K21" s="7">
        <f>SUM(K7:K20)</f>
        <v>4</v>
      </c>
    </row>
  </sheetData>
  <printOptions/>
  <pageMargins left="0.75" right="0.75" top="1" bottom="1" header="0.5" footer="0.5"/>
  <pageSetup fitToHeight="0" fitToWidth="0"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sheetData>
    <row r="1" ht="12.75">
      <c r="A1" s="1" t="s">
        <v>501</v>
      </c>
    </row>
    <row r="5" ht="12.75">
      <c r="A5" s="2" t="s">
        <v>502</v>
      </c>
    </row>
    <row r="6" spans="1:9" ht="12.75">
      <c r="A6" s="2" t="s">
        <v>395</v>
      </c>
      <c r="B6" s="2" t="s">
        <v>503</v>
      </c>
      <c r="C6" s="2" t="s">
        <v>504</v>
      </c>
      <c r="D6" s="2" t="s">
        <v>505</v>
      </c>
      <c r="E6" s="2" t="s">
        <v>506</v>
      </c>
      <c r="F6" s="2" t="s">
        <v>507</v>
      </c>
      <c r="G6" s="2" t="s">
        <v>508</v>
      </c>
      <c r="H6" s="2" t="s">
        <v>509</v>
      </c>
      <c r="I6" s="2" t="s">
        <v>510</v>
      </c>
    </row>
    <row r="7" spans="1:9" ht="12.75">
      <c r="A7" s="2" t="s">
        <v>403</v>
      </c>
      <c r="B7">
        <v>1090</v>
      </c>
      <c r="C7">
        <v>0</v>
      </c>
      <c r="D7">
        <v>0</v>
      </c>
      <c r="E7">
        <v>27131</v>
      </c>
      <c r="F7">
        <v>7586</v>
      </c>
      <c r="G7">
        <v>5728</v>
      </c>
      <c r="H7">
        <v>0</v>
      </c>
      <c r="I7">
        <v>0</v>
      </c>
    </row>
    <row r="8" spans="1:9" ht="12.75">
      <c r="A8" s="2" t="s">
        <v>404</v>
      </c>
      <c r="B8">
        <v>185</v>
      </c>
      <c r="C8">
        <v>0</v>
      </c>
      <c r="D8">
        <v>0</v>
      </c>
      <c r="E8">
        <v>5262</v>
      </c>
      <c r="F8">
        <v>0</v>
      </c>
      <c r="G8">
        <v>1017</v>
      </c>
      <c r="H8">
        <v>0</v>
      </c>
      <c r="I8">
        <v>0</v>
      </c>
    </row>
    <row r="9" spans="1:9" ht="12.75">
      <c r="A9" s="2" t="s">
        <v>405</v>
      </c>
      <c r="B9">
        <v>343</v>
      </c>
      <c r="C9">
        <v>0</v>
      </c>
      <c r="D9">
        <v>0</v>
      </c>
      <c r="E9">
        <v>0</v>
      </c>
      <c r="F9">
        <v>0</v>
      </c>
      <c r="G9">
        <v>1825</v>
      </c>
      <c r="H9">
        <v>0</v>
      </c>
      <c r="I9">
        <v>0</v>
      </c>
    </row>
    <row r="10" spans="1:9" ht="12.75">
      <c r="A10" s="2" t="s">
        <v>406</v>
      </c>
      <c r="B10">
        <v>168</v>
      </c>
      <c r="C10">
        <v>0</v>
      </c>
      <c r="D10">
        <v>0</v>
      </c>
      <c r="E10">
        <v>0</v>
      </c>
      <c r="F10">
        <v>0</v>
      </c>
      <c r="G10">
        <v>908</v>
      </c>
      <c r="H10">
        <v>0</v>
      </c>
      <c r="I10">
        <v>0</v>
      </c>
    </row>
    <row r="11" spans="1:9" ht="12.75">
      <c r="A11" s="2" t="s">
        <v>407</v>
      </c>
      <c r="B11">
        <v>662</v>
      </c>
      <c r="C11">
        <v>0</v>
      </c>
      <c r="D11">
        <v>0</v>
      </c>
      <c r="E11">
        <v>0</v>
      </c>
      <c r="F11">
        <v>0</v>
      </c>
      <c r="G11">
        <v>3631</v>
      </c>
      <c r="H11">
        <v>0</v>
      </c>
      <c r="I11">
        <v>0</v>
      </c>
    </row>
    <row r="12" spans="1:9" ht="12.75">
      <c r="A12" s="2" t="s">
        <v>408</v>
      </c>
      <c r="B12">
        <v>310</v>
      </c>
      <c r="C12">
        <v>0</v>
      </c>
      <c r="D12">
        <v>0</v>
      </c>
      <c r="E12">
        <v>0</v>
      </c>
      <c r="F12">
        <v>0</v>
      </c>
      <c r="G12">
        <v>1735</v>
      </c>
      <c r="H12">
        <v>0</v>
      </c>
      <c r="I12">
        <v>0</v>
      </c>
    </row>
    <row r="13" spans="1:9" ht="12.75">
      <c r="A13" s="2" t="s">
        <v>409</v>
      </c>
      <c r="B13">
        <v>308</v>
      </c>
      <c r="C13">
        <v>0</v>
      </c>
      <c r="D13">
        <v>0</v>
      </c>
      <c r="E13">
        <v>0</v>
      </c>
      <c r="F13">
        <v>0</v>
      </c>
      <c r="G13">
        <v>1594</v>
      </c>
      <c r="H13">
        <v>111</v>
      </c>
      <c r="I13">
        <v>0</v>
      </c>
    </row>
    <row r="14" spans="1:9" ht="12.75">
      <c r="A14" s="2" t="s">
        <v>410</v>
      </c>
      <c r="B14">
        <v>151</v>
      </c>
      <c r="C14">
        <v>0</v>
      </c>
      <c r="D14">
        <v>0</v>
      </c>
      <c r="E14">
        <v>0</v>
      </c>
      <c r="F14">
        <v>0</v>
      </c>
      <c r="G14">
        <v>797</v>
      </c>
      <c r="H14">
        <v>55</v>
      </c>
      <c r="I14">
        <v>0</v>
      </c>
    </row>
    <row r="15" spans="1:9" ht="12.75">
      <c r="A15" s="2" t="s">
        <v>411</v>
      </c>
      <c r="B15">
        <v>128</v>
      </c>
      <c r="C15">
        <v>0</v>
      </c>
      <c r="D15">
        <v>0</v>
      </c>
      <c r="E15">
        <v>0</v>
      </c>
      <c r="F15">
        <v>0</v>
      </c>
      <c r="G15">
        <v>695</v>
      </c>
      <c r="H15">
        <v>0</v>
      </c>
      <c r="I15">
        <v>0</v>
      </c>
    </row>
    <row r="16" spans="1:9" ht="12.75">
      <c r="A16" s="2" t="s">
        <v>412</v>
      </c>
      <c r="B16">
        <v>144</v>
      </c>
      <c r="C16">
        <v>0</v>
      </c>
      <c r="D16">
        <v>0</v>
      </c>
      <c r="E16">
        <v>0</v>
      </c>
      <c r="F16">
        <v>0</v>
      </c>
      <c r="G16">
        <v>794</v>
      </c>
      <c r="H16">
        <v>0</v>
      </c>
      <c r="I16">
        <v>0</v>
      </c>
    </row>
    <row r="17" spans="1:9" ht="12.75">
      <c r="A17" s="2" t="s">
        <v>413</v>
      </c>
      <c r="B17">
        <v>273</v>
      </c>
      <c r="C17">
        <v>0</v>
      </c>
      <c r="D17">
        <v>0</v>
      </c>
      <c r="E17">
        <v>0</v>
      </c>
      <c r="F17">
        <v>0</v>
      </c>
      <c r="G17">
        <v>1572</v>
      </c>
      <c r="H17">
        <v>0</v>
      </c>
      <c r="I17">
        <v>0</v>
      </c>
    </row>
    <row r="18" spans="1:9" ht="12.75">
      <c r="A18" s="2" t="s">
        <v>414</v>
      </c>
      <c r="B18">
        <v>135</v>
      </c>
      <c r="C18">
        <v>0</v>
      </c>
      <c r="D18">
        <v>0</v>
      </c>
      <c r="E18">
        <v>0</v>
      </c>
      <c r="F18">
        <v>0</v>
      </c>
      <c r="G18">
        <v>792</v>
      </c>
      <c r="H18">
        <v>0</v>
      </c>
      <c r="I18">
        <v>0</v>
      </c>
    </row>
    <row r="19" spans="1:9" ht="12.75">
      <c r="A19" s="2" t="s">
        <v>415</v>
      </c>
      <c r="B19">
        <v>74</v>
      </c>
      <c r="C19">
        <v>0</v>
      </c>
      <c r="D19">
        <v>0</v>
      </c>
      <c r="E19">
        <v>0</v>
      </c>
      <c r="F19">
        <v>0</v>
      </c>
      <c r="G19">
        <v>383</v>
      </c>
      <c r="H19">
        <v>0</v>
      </c>
      <c r="I19">
        <v>0</v>
      </c>
    </row>
    <row r="20" spans="1:9" ht="12.75">
      <c r="A20" s="2" t="s">
        <v>416</v>
      </c>
      <c r="B20">
        <v>68</v>
      </c>
      <c r="C20">
        <v>0</v>
      </c>
      <c r="D20">
        <v>0</v>
      </c>
      <c r="E20">
        <v>0</v>
      </c>
      <c r="F20">
        <v>0</v>
      </c>
      <c r="G20">
        <v>378</v>
      </c>
      <c r="H20">
        <v>0</v>
      </c>
      <c r="I20">
        <v>0</v>
      </c>
    </row>
    <row r="21" spans="1:9" ht="12.75">
      <c r="A21" s="2" t="s">
        <v>511</v>
      </c>
      <c r="B21" s="2">
        <f>SUM(B7:B20)</f>
        <v>4</v>
      </c>
      <c r="C21" s="2">
        <f>SUM(C7:C20)</f>
        <v>4</v>
      </c>
      <c r="D21" s="2">
        <f>SUM(D7:D20)</f>
        <v>4</v>
      </c>
      <c r="E21" s="2">
        <f>SUM(E7:E20)</f>
        <v>4</v>
      </c>
      <c r="F21" s="2">
        <f>SUM(F7:F20)</f>
        <v>4</v>
      </c>
      <c r="G21" s="2">
        <f>SUM(G7:G20)</f>
        <v>4</v>
      </c>
      <c r="H21" s="2">
        <f>SUM(H7:H20)</f>
        <v>4</v>
      </c>
      <c r="I21" s="2">
        <f>SUM(I7:I20)</f>
        <v>4</v>
      </c>
    </row>
    <row r="23" ht="12.75">
      <c r="A23" s="2" t="s">
        <v>512</v>
      </c>
    </row>
    <row r="24" spans="1:13" ht="12.75">
      <c r="A24" s="2" t="s">
        <v>395</v>
      </c>
      <c r="B24" s="2" t="s">
        <v>513</v>
      </c>
      <c r="C24" s="2" t="s">
        <v>514</v>
      </c>
      <c r="D24" s="2" t="s">
        <v>515</v>
      </c>
      <c r="E24" s="2" t="s">
        <v>516</v>
      </c>
      <c r="F24" s="2" t="s">
        <v>517</v>
      </c>
      <c r="G24" s="2" t="s">
        <v>518</v>
      </c>
      <c r="H24" s="2" t="s">
        <v>519</v>
      </c>
      <c r="I24" s="2" t="s">
        <v>520</v>
      </c>
      <c r="J24" s="2" t="s">
        <v>521</v>
      </c>
      <c r="K24" s="2" t="s">
        <v>522</v>
      </c>
      <c r="L24" s="2" t="s">
        <v>523</v>
      </c>
      <c r="M24" s="2" t="s">
        <v>524</v>
      </c>
    </row>
    <row r="25" spans="1:13" ht="12.75">
      <c r="A25" s="2" t="s">
        <v>403</v>
      </c>
      <c r="B25">
        <v>0</v>
      </c>
      <c r="C25">
        <v>328</v>
      </c>
      <c r="D25">
        <v>0</v>
      </c>
      <c r="E25">
        <v>300</v>
      </c>
      <c r="F25">
        <v>4056</v>
      </c>
      <c r="G25">
        <v>3578</v>
      </c>
      <c r="H25">
        <v>0</v>
      </c>
      <c r="I25">
        <v>0</v>
      </c>
      <c r="J25">
        <v>0</v>
      </c>
      <c r="K25">
        <v>3</v>
      </c>
      <c r="L25">
        <v>0</v>
      </c>
      <c r="M25">
        <v>1202</v>
      </c>
    </row>
    <row r="26" spans="1:13" ht="12.75">
      <c r="A26" s="2" t="s">
        <v>404</v>
      </c>
      <c r="B26">
        <v>0</v>
      </c>
      <c r="C26">
        <v>0</v>
      </c>
      <c r="D26">
        <v>0</v>
      </c>
      <c r="E26">
        <v>0</v>
      </c>
      <c r="F26">
        <v>560</v>
      </c>
      <c r="G26">
        <v>0</v>
      </c>
      <c r="H26">
        <v>0</v>
      </c>
      <c r="I26">
        <v>0</v>
      </c>
      <c r="J26">
        <v>0</v>
      </c>
      <c r="K26">
        <v>0</v>
      </c>
      <c r="L26">
        <v>0</v>
      </c>
      <c r="M26">
        <v>476</v>
      </c>
    </row>
    <row r="27" spans="1:13" ht="12.75">
      <c r="A27" s="2" t="s">
        <v>405</v>
      </c>
      <c r="B27">
        <v>0</v>
      </c>
      <c r="C27">
        <v>0</v>
      </c>
      <c r="D27">
        <v>0</v>
      </c>
      <c r="E27">
        <v>0</v>
      </c>
      <c r="F27">
        <v>2231</v>
      </c>
      <c r="G27">
        <v>4644</v>
      </c>
      <c r="H27">
        <v>0</v>
      </c>
      <c r="I27">
        <v>0</v>
      </c>
      <c r="J27">
        <v>0</v>
      </c>
      <c r="K27">
        <v>0</v>
      </c>
      <c r="L27">
        <v>0</v>
      </c>
      <c r="M27">
        <v>690</v>
      </c>
    </row>
    <row r="28" spans="1:13" ht="12.75">
      <c r="A28" s="2" t="s">
        <v>406</v>
      </c>
      <c r="B28">
        <v>0</v>
      </c>
      <c r="C28">
        <v>0</v>
      </c>
      <c r="D28">
        <v>0</v>
      </c>
      <c r="E28">
        <v>300</v>
      </c>
      <c r="F28">
        <v>859</v>
      </c>
      <c r="G28">
        <v>0</v>
      </c>
      <c r="H28">
        <v>0</v>
      </c>
      <c r="I28">
        <v>0</v>
      </c>
      <c r="J28">
        <v>0</v>
      </c>
      <c r="K28">
        <v>0</v>
      </c>
      <c r="L28">
        <v>0</v>
      </c>
      <c r="M28">
        <v>37</v>
      </c>
    </row>
    <row r="29" spans="1:13" ht="12.75">
      <c r="A29" s="2" t="s">
        <v>407</v>
      </c>
      <c r="B29">
        <v>0</v>
      </c>
      <c r="C29">
        <v>436</v>
      </c>
      <c r="D29">
        <v>0</v>
      </c>
      <c r="E29">
        <v>1000</v>
      </c>
      <c r="F29">
        <v>5047</v>
      </c>
      <c r="G29">
        <v>1189</v>
      </c>
      <c r="H29">
        <v>0</v>
      </c>
      <c r="I29">
        <v>0</v>
      </c>
      <c r="J29">
        <v>0</v>
      </c>
      <c r="K29">
        <v>0</v>
      </c>
      <c r="L29">
        <v>0</v>
      </c>
      <c r="M29">
        <v>3069</v>
      </c>
    </row>
    <row r="30" spans="1:13" ht="12.75">
      <c r="A30" s="2" t="s">
        <v>408</v>
      </c>
      <c r="B30">
        <v>0</v>
      </c>
      <c r="C30">
        <v>0</v>
      </c>
      <c r="D30">
        <v>0</v>
      </c>
      <c r="E30">
        <v>0</v>
      </c>
      <c r="F30">
        <v>0</v>
      </c>
      <c r="G30">
        <v>0</v>
      </c>
      <c r="H30">
        <v>0</v>
      </c>
      <c r="I30">
        <v>0</v>
      </c>
      <c r="J30">
        <v>0</v>
      </c>
      <c r="K30">
        <v>0</v>
      </c>
      <c r="L30">
        <v>0</v>
      </c>
      <c r="M30">
        <v>376</v>
      </c>
    </row>
    <row r="31" spans="1:13" ht="12.75">
      <c r="A31" s="2" t="s">
        <v>409</v>
      </c>
      <c r="B31">
        <v>0</v>
      </c>
      <c r="C31">
        <v>440</v>
      </c>
      <c r="D31">
        <v>0</v>
      </c>
      <c r="E31">
        <v>0</v>
      </c>
      <c r="F31">
        <v>1634</v>
      </c>
      <c r="G31">
        <v>0</v>
      </c>
      <c r="H31">
        <v>0</v>
      </c>
      <c r="I31">
        <v>0</v>
      </c>
      <c r="J31">
        <v>0</v>
      </c>
      <c r="K31">
        <v>0</v>
      </c>
      <c r="L31">
        <v>0</v>
      </c>
      <c r="M31">
        <v>532</v>
      </c>
    </row>
    <row r="32" spans="1:13" ht="12.75">
      <c r="A32" s="2" t="s">
        <v>410</v>
      </c>
      <c r="B32">
        <v>0</v>
      </c>
      <c r="C32">
        <v>388</v>
      </c>
      <c r="D32">
        <v>0</v>
      </c>
      <c r="E32">
        <v>0</v>
      </c>
      <c r="F32">
        <v>838</v>
      </c>
      <c r="G32">
        <v>0</v>
      </c>
      <c r="H32">
        <v>0</v>
      </c>
      <c r="I32">
        <v>0</v>
      </c>
      <c r="J32">
        <v>0</v>
      </c>
      <c r="K32">
        <v>0</v>
      </c>
      <c r="L32">
        <v>0</v>
      </c>
      <c r="M32">
        <v>885</v>
      </c>
    </row>
    <row r="33" spans="1:13" ht="12.75">
      <c r="A33" s="2" t="s">
        <v>411</v>
      </c>
      <c r="B33">
        <v>0</v>
      </c>
      <c r="C33">
        <v>0</v>
      </c>
      <c r="D33">
        <v>0</v>
      </c>
      <c r="E33">
        <v>0</v>
      </c>
      <c r="F33">
        <v>1401</v>
      </c>
      <c r="G33">
        <v>0</v>
      </c>
      <c r="H33">
        <v>0</v>
      </c>
      <c r="I33">
        <v>0</v>
      </c>
      <c r="J33">
        <v>0</v>
      </c>
      <c r="K33">
        <v>0</v>
      </c>
      <c r="L33">
        <v>56</v>
      </c>
      <c r="M33">
        <v>0</v>
      </c>
    </row>
    <row r="34" spans="1:13" ht="12.75">
      <c r="A34" s="2" t="s">
        <v>412</v>
      </c>
      <c r="B34">
        <v>0</v>
      </c>
      <c r="C34">
        <v>364</v>
      </c>
      <c r="D34">
        <v>0</v>
      </c>
      <c r="E34">
        <v>0</v>
      </c>
      <c r="F34">
        <v>761</v>
      </c>
      <c r="G34">
        <v>0</v>
      </c>
      <c r="H34">
        <v>0</v>
      </c>
      <c r="I34">
        <v>0</v>
      </c>
      <c r="J34">
        <v>0</v>
      </c>
      <c r="K34">
        <v>0</v>
      </c>
      <c r="L34">
        <v>62</v>
      </c>
      <c r="M34">
        <v>431</v>
      </c>
    </row>
    <row r="35" spans="1:13" ht="12.75">
      <c r="A35" s="2" t="s">
        <v>413</v>
      </c>
      <c r="B35">
        <v>0</v>
      </c>
      <c r="C35">
        <v>726</v>
      </c>
      <c r="D35">
        <v>0</v>
      </c>
      <c r="E35">
        <v>0</v>
      </c>
      <c r="F35">
        <v>1517</v>
      </c>
      <c r="G35">
        <v>0</v>
      </c>
      <c r="H35">
        <v>0</v>
      </c>
      <c r="I35">
        <v>0</v>
      </c>
      <c r="J35">
        <v>0</v>
      </c>
      <c r="K35">
        <v>0</v>
      </c>
      <c r="L35">
        <v>128</v>
      </c>
      <c r="M35">
        <v>518</v>
      </c>
    </row>
    <row r="36" spans="1:13" ht="12.75">
      <c r="A36" s="2" t="s">
        <v>414</v>
      </c>
      <c r="B36">
        <v>0</v>
      </c>
      <c r="C36">
        <v>200</v>
      </c>
      <c r="D36">
        <v>0</v>
      </c>
      <c r="E36">
        <v>0</v>
      </c>
      <c r="F36">
        <v>0</v>
      </c>
      <c r="G36">
        <v>0</v>
      </c>
      <c r="H36">
        <v>0</v>
      </c>
      <c r="I36">
        <v>0</v>
      </c>
      <c r="J36">
        <v>0</v>
      </c>
      <c r="K36">
        <v>0</v>
      </c>
      <c r="L36">
        <v>65</v>
      </c>
      <c r="M36">
        <v>528</v>
      </c>
    </row>
    <row r="37" spans="1:13" ht="12.75">
      <c r="A37" s="2" t="s">
        <v>415</v>
      </c>
      <c r="B37">
        <v>0</v>
      </c>
      <c r="C37">
        <v>0</v>
      </c>
      <c r="D37">
        <v>0</v>
      </c>
      <c r="E37">
        <v>0</v>
      </c>
      <c r="F37">
        <v>686</v>
      </c>
      <c r="G37">
        <v>0</v>
      </c>
      <c r="H37">
        <v>0</v>
      </c>
      <c r="I37">
        <v>0</v>
      </c>
      <c r="J37">
        <v>0</v>
      </c>
      <c r="K37">
        <v>0</v>
      </c>
      <c r="L37">
        <v>36</v>
      </c>
      <c r="M37">
        <v>0</v>
      </c>
    </row>
    <row r="38" spans="1:13" ht="12.75">
      <c r="A38" s="2" t="s">
        <v>511</v>
      </c>
      <c r="B38" s="2">
        <f>SUM(B25:B37)</f>
        <v>4</v>
      </c>
      <c r="C38" s="2">
        <f>SUM(C25:C37)</f>
        <v>4</v>
      </c>
      <c r="D38" s="2">
        <f>SUM(D25:D37)</f>
        <v>4</v>
      </c>
      <c r="E38" s="2">
        <f>SUM(E25:E37)</f>
        <v>4</v>
      </c>
      <c r="F38" s="2">
        <f>SUM(F25:F37)</f>
        <v>4</v>
      </c>
      <c r="G38" s="2">
        <f>SUM(G25:G37)</f>
        <v>4</v>
      </c>
      <c r="H38" s="2">
        <f>SUM(H25:H37)</f>
        <v>4</v>
      </c>
      <c r="I38" s="2">
        <f>SUM(I25:I37)</f>
        <v>4</v>
      </c>
      <c r="J38" s="2">
        <f>SUM(J25:J37)</f>
        <v>4</v>
      </c>
      <c r="K38" s="2">
        <f>SUM(K25:K37)</f>
        <v>4</v>
      </c>
      <c r="L38" s="2">
        <f>SUM(L25:L37)</f>
        <v>4</v>
      </c>
      <c r="M38" s="2">
        <f>SUM(M25:M37)</f>
        <v>4</v>
      </c>
    </row>
    <row r="41" ht="12.75">
      <c r="A41" s="2" t="s">
        <v>525</v>
      </c>
    </row>
    <row r="42" spans="1:5" ht="12.75">
      <c r="A42" s="2" t="s">
        <v>526</v>
      </c>
      <c r="B42" s="2" t="s">
        <v>527</v>
      </c>
      <c r="C42" s="2" t="s">
        <v>528</v>
      </c>
      <c r="D42" s="2" t="s">
        <v>529</v>
      </c>
      <c r="E42" s="2" t="s">
        <v>511</v>
      </c>
    </row>
    <row r="43" spans="1:5" ht="12.75">
      <c r="A43" s="2" t="s">
        <v>403</v>
      </c>
      <c r="B43" s="2">
        <f>41535</f>
        <v>4</v>
      </c>
      <c r="C43" s="2">
        <f>8265</f>
        <v>4</v>
      </c>
      <c r="D43" s="2">
        <f>1202</f>
        <v>4</v>
      </c>
      <c r="E43" s="2">
        <f>SUM(B7:I7,SUM(B25:M25))</f>
        <v>4</v>
      </c>
    </row>
    <row r="44" spans="1:5" ht="12.75">
      <c r="A44" s="2" t="s">
        <v>404</v>
      </c>
      <c r="B44" s="2">
        <f>6464</f>
        <v>4</v>
      </c>
      <c r="C44" s="2">
        <f>560</f>
        <v>4</v>
      </c>
      <c r="D44" s="2">
        <f>476</f>
        <v>4</v>
      </c>
      <c r="E44" s="2">
        <f>SUM(B8:I8,SUM(B26:M26))</f>
        <v>4</v>
      </c>
    </row>
    <row r="45" spans="1:5" ht="12.75">
      <c r="A45" s="2" t="s">
        <v>405</v>
      </c>
      <c r="B45" s="2">
        <f>2168</f>
        <v>4</v>
      </c>
      <c r="C45" s="2">
        <f>6875</f>
        <v>4</v>
      </c>
      <c r="D45" s="2">
        <f>690</f>
        <v>4</v>
      </c>
      <c r="E45" s="2">
        <f>SUM(B9:I9,SUM(B27:M27))</f>
        <v>4</v>
      </c>
    </row>
    <row r="46" spans="1:5" ht="12.75">
      <c r="A46" s="2" t="s">
        <v>406</v>
      </c>
      <c r="B46" s="2">
        <f>1076</f>
        <v>4</v>
      </c>
      <c r="C46" s="2">
        <f>1159</f>
        <v>4</v>
      </c>
      <c r="D46" s="2">
        <f>37</f>
        <v>4</v>
      </c>
      <c r="E46" s="2">
        <f>SUM(B10:I10,SUM(B28:M28))</f>
        <v>4</v>
      </c>
    </row>
    <row r="47" spans="1:5" ht="12.75">
      <c r="A47" s="2" t="s">
        <v>407</v>
      </c>
      <c r="B47" s="2">
        <f>4293</f>
        <v>4</v>
      </c>
      <c r="C47" s="2">
        <f>7672</f>
        <v>4</v>
      </c>
      <c r="D47" s="2">
        <f>3069</f>
        <v>4</v>
      </c>
      <c r="E47" s="2">
        <f>SUM(B11:I11,SUM(B29:M29))</f>
        <v>4</v>
      </c>
    </row>
    <row r="48" spans="1:5" ht="12.75">
      <c r="A48" s="2" t="s">
        <v>408</v>
      </c>
      <c r="B48" s="2">
        <f>2045</f>
        <v>4</v>
      </c>
      <c r="C48" s="2">
        <f>0</f>
        <v>4</v>
      </c>
      <c r="D48" s="2">
        <f>376</f>
        <v>4</v>
      </c>
      <c r="E48" s="2">
        <f>SUM(B12:I12,SUM(B30:M30))</f>
        <v>4</v>
      </c>
    </row>
    <row r="49" spans="1:5" ht="12.75">
      <c r="A49" s="2" t="s">
        <v>409</v>
      </c>
      <c r="B49" s="2">
        <f>2013</f>
        <v>4</v>
      </c>
      <c r="C49" s="2">
        <f>2074</f>
        <v>4</v>
      </c>
      <c r="D49" s="2">
        <f>532</f>
        <v>4</v>
      </c>
      <c r="E49" s="2">
        <f>SUM(B13:I13,SUM(B31:M31))</f>
        <v>4</v>
      </c>
    </row>
    <row r="50" spans="1:5" ht="12.75">
      <c r="A50" s="2" t="s">
        <v>410</v>
      </c>
      <c r="B50" s="2">
        <f>1003</f>
        <v>4</v>
      </c>
      <c r="C50" s="2">
        <f>1226</f>
        <v>4</v>
      </c>
      <c r="D50" s="2">
        <f>885</f>
        <v>4</v>
      </c>
      <c r="E50" s="2">
        <f>SUM(B14:I14,SUM(B32:M32))</f>
        <v>4</v>
      </c>
    </row>
    <row r="51" spans="1:5" ht="12.75">
      <c r="A51" s="2" t="s">
        <v>411</v>
      </c>
      <c r="B51" s="2">
        <f>823</f>
        <v>4</v>
      </c>
      <c r="C51" s="2">
        <f>1457</f>
        <v>4</v>
      </c>
      <c r="D51" s="2">
        <f>0</f>
        <v>4</v>
      </c>
      <c r="E51" s="2">
        <f>SUM(B15:I15,SUM(B33:M33))</f>
        <v>4</v>
      </c>
    </row>
    <row r="52" spans="1:5" ht="12.75">
      <c r="A52" s="2" t="s">
        <v>412</v>
      </c>
      <c r="B52" s="2">
        <f>938</f>
        <v>4</v>
      </c>
      <c r="C52" s="2">
        <f>1187</f>
        <v>4</v>
      </c>
      <c r="D52" s="2">
        <f>431</f>
        <v>4</v>
      </c>
      <c r="E52" s="2">
        <f>SUM(B16:I16,SUM(B34:M34))</f>
        <v>4</v>
      </c>
    </row>
    <row r="53" spans="1:5" ht="12.75">
      <c r="A53" s="2" t="s">
        <v>413</v>
      </c>
      <c r="B53" s="2">
        <f>1845</f>
        <v>4</v>
      </c>
      <c r="C53" s="2">
        <f>2371</f>
        <v>4</v>
      </c>
      <c r="D53" s="2">
        <f>518</f>
        <v>4</v>
      </c>
      <c r="E53" s="2">
        <f>SUM(B17:I17,SUM(B35:M35))</f>
        <v>4</v>
      </c>
    </row>
    <row r="54" spans="1:5" ht="12.75">
      <c r="A54" s="2" t="s">
        <v>414</v>
      </c>
      <c r="B54" s="2">
        <f>927</f>
        <v>4</v>
      </c>
      <c r="C54" s="2">
        <f>265</f>
        <v>4</v>
      </c>
      <c r="D54" s="2">
        <f>528</f>
        <v>4</v>
      </c>
      <c r="E54" s="2">
        <f>SUM(B18:I18,SUM(B36:M36))</f>
        <v>4</v>
      </c>
    </row>
    <row r="55" spans="1:5" ht="12.75">
      <c r="A55" s="2" t="s">
        <v>415</v>
      </c>
      <c r="B55" s="2">
        <f>457</f>
        <v>4</v>
      </c>
      <c r="C55" s="2">
        <f>722</f>
        <v>4</v>
      </c>
      <c r="D55" s="2">
        <f>0</f>
        <v>4</v>
      </c>
      <c r="E55" s="2">
        <f>SUM(B19:I19,SUM(B37:M37))</f>
        <v>4</v>
      </c>
    </row>
    <row r="56" spans="1:5" ht="12.75">
      <c r="A56" s="2" t="s">
        <v>416</v>
      </c>
      <c r="B56" s="2">
        <f>446</f>
        <v>4</v>
      </c>
      <c r="C56" s="2">
        <f>0</f>
        <v>4</v>
      </c>
      <c r="D56" s="2">
        <f>0</f>
        <v>4</v>
      </c>
      <c r="E56" s="2">
        <f>SUM(B20:I20)</f>
        <v>4</v>
      </c>
    </row>
    <row r="57" spans="4:5" ht="12.75">
      <c r="D57" s="2" t="s">
        <v>511</v>
      </c>
      <c r="E57" s="2">
        <f>SUM(E43:E56)</f>
        <v>4</v>
      </c>
    </row>
  </sheetData>
  <printOptions/>
  <pageMargins left="0.75" right="0.75" top="1" bottom="1" header="0.5" footer="0.5"/>
  <pageSetup fitToHeight="0" fitToWidth="0"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1:B37"/>
  <sheetViews>
    <sheetView workbookViewId="0" topLeftCell="A1">
      <selection activeCell="A1" sqref="A1"/>
    </sheetView>
  </sheetViews>
  <sheetFormatPr defaultColWidth="9.140625" defaultRowHeight="12.75"/>
  <sheetData>
    <row r="1" ht="12.75">
      <c r="A1" s="1" t="s">
        <v>530</v>
      </c>
    </row>
    <row r="5" ht="12.75">
      <c r="A5" s="2" t="s">
        <v>531</v>
      </c>
    </row>
    <row r="6" spans="1:2" ht="12.75">
      <c r="A6" s="2" t="s">
        <v>532</v>
      </c>
      <c r="B6" s="2" t="s">
        <v>500</v>
      </c>
    </row>
    <row r="7" spans="1:2" ht="12.75">
      <c r="A7" t="s">
        <v>533</v>
      </c>
      <c r="B7" s="3">
        <v>6691</v>
      </c>
    </row>
    <row r="8" spans="1:2" ht="12.75">
      <c r="A8" t="s">
        <v>534</v>
      </c>
      <c r="B8" s="3">
        <v>0</v>
      </c>
    </row>
    <row r="9" spans="1:2" ht="12.75">
      <c r="A9" t="s">
        <v>535</v>
      </c>
      <c r="B9" s="3">
        <v>7859</v>
      </c>
    </row>
    <row r="10" spans="1:2" ht="12.75">
      <c r="A10" t="s">
        <v>536</v>
      </c>
      <c r="B10" s="3">
        <v>662</v>
      </c>
    </row>
    <row r="11" spans="1:2" ht="12.75">
      <c r="A11" t="s">
        <v>537</v>
      </c>
      <c r="B11" s="3">
        <v>0</v>
      </c>
    </row>
    <row r="12" spans="1:2" ht="12.75">
      <c r="A12" t="s">
        <v>538</v>
      </c>
      <c r="B12" s="3">
        <v>0</v>
      </c>
    </row>
    <row r="13" spans="1:2" ht="12.75">
      <c r="A13" t="s">
        <v>539</v>
      </c>
      <c r="B13" s="3">
        <v>0</v>
      </c>
    </row>
    <row r="14" spans="1:2" ht="12.75">
      <c r="A14" t="s">
        <v>540</v>
      </c>
      <c r="B14" s="3">
        <v>3300</v>
      </c>
    </row>
    <row r="15" spans="1:2" ht="12.75">
      <c r="A15" t="s">
        <v>541</v>
      </c>
      <c r="B15" s="3">
        <v>0</v>
      </c>
    </row>
    <row r="16" spans="1:2" ht="12.75">
      <c r="A16" t="s">
        <v>542</v>
      </c>
      <c r="B16" s="3">
        <v>19013</v>
      </c>
    </row>
    <row r="17" spans="1:2" ht="12.75">
      <c r="A17" t="s">
        <v>543</v>
      </c>
      <c r="B17" s="3">
        <v>59636</v>
      </c>
    </row>
    <row r="18" spans="1:2" ht="12.75">
      <c r="A18" t="s">
        <v>544</v>
      </c>
      <c r="B18" s="3">
        <v>32184</v>
      </c>
    </row>
    <row r="19" spans="1:2" ht="12.75">
      <c r="A19" t="s">
        <v>545</v>
      </c>
      <c r="B19" s="3">
        <v>0</v>
      </c>
    </row>
    <row r="20" spans="1:2" ht="12.75">
      <c r="A20" t="s">
        <v>546</v>
      </c>
      <c r="B20" s="3">
        <v>0</v>
      </c>
    </row>
    <row r="21" spans="1:2" ht="12.75">
      <c r="A21" t="s">
        <v>547</v>
      </c>
      <c r="B21" s="3">
        <v>494</v>
      </c>
    </row>
    <row r="22" spans="1:2" ht="12.75">
      <c r="A22" t="s">
        <v>548</v>
      </c>
      <c r="B22" s="3">
        <v>733</v>
      </c>
    </row>
    <row r="23" spans="1:2" ht="12.75">
      <c r="A23" t="s">
        <v>549</v>
      </c>
      <c r="B23" s="3">
        <v>199064</v>
      </c>
    </row>
    <row r="24" spans="1:2" ht="12.75">
      <c r="A24" t="s">
        <v>550</v>
      </c>
      <c r="B24" s="3">
        <v>0</v>
      </c>
    </row>
    <row r="25" spans="1:2" ht="12.75">
      <c r="A25" t="s">
        <v>551</v>
      </c>
      <c r="B25" s="3">
        <v>60470</v>
      </c>
    </row>
    <row r="26" spans="1:2" ht="12.75">
      <c r="A26" t="s">
        <v>552</v>
      </c>
      <c r="B26" s="3">
        <v>0</v>
      </c>
    </row>
    <row r="27" spans="1:2" ht="12.75">
      <c r="A27" t="s">
        <v>553</v>
      </c>
      <c r="B27" s="3">
        <v>0</v>
      </c>
    </row>
    <row r="28" spans="1:2" ht="12.75">
      <c r="A28" t="s">
        <v>554</v>
      </c>
      <c r="B28" s="3">
        <v>39514</v>
      </c>
    </row>
    <row r="29" spans="1:2" ht="12.75">
      <c r="A29" t="s">
        <v>555</v>
      </c>
      <c r="B29" s="3">
        <v>0</v>
      </c>
    </row>
    <row r="30" spans="1:2" ht="12.75">
      <c r="A30" t="s">
        <v>556</v>
      </c>
      <c r="B30" s="3">
        <v>0</v>
      </c>
    </row>
    <row r="31" spans="1:2" ht="12.75">
      <c r="A31" t="s">
        <v>557</v>
      </c>
      <c r="B31" s="3">
        <v>0</v>
      </c>
    </row>
    <row r="32" spans="1:2" ht="12.75">
      <c r="A32" t="s">
        <v>558</v>
      </c>
      <c r="B32" s="3">
        <v>124530</v>
      </c>
    </row>
    <row r="33" spans="1:2" ht="12.75">
      <c r="A33" t="s">
        <v>559</v>
      </c>
      <c r="B33" s="3">
        <v>11424</v>
      </c>
    </row>
    <row r="35" spans="1:2" ht="12.75">
      <c r="A35" s="2" t="s">
        <v>400</v>
      </c>
      <c r="B35" s="6">
        <v>293666</v>
      </c>
    </row>
    <row r="36" spans="1:2" ht="12.75">
      <c r="A36" t="s">
        <v>560</v>
      </c>
      <c r="B36" s="3" t="s">
        <v>561</v>
      </c>
    </row>
    <row r="37" spans="1:2" ht="12.75">
      <c r="A37" t="s">
        <v>562</v>
      </c>
      <c r="B37" s="3" t="s">
        <v>563</v>
      </c>
    </row>
  </sheetData>
  <printOptions/>
  <pageMargins left="0.75" right="0.75" top="1" bottom="1" header="0.5" footer="0.5"/>
  <pageSetup fitToHeight="0" fitToWidth="0"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sheetData>
    <row r="1" ht="12.75">
      <c r="A1" s="1" t="s">
        <v>564</v>
      </c>
    </row>
    <row r="5" ht="12.75">
      <c r="A5" s="2" t="s">
        <v>565</v>
      </c>
    </row>
    <row r="6" spans="1:2" ht="12.75">
      <c r="A6" s="2" t="s">
        <v>532</v>
      </c>
      <c r="B6" s="2" t="s">
        <v>566</v>
      </c>
    </row>
    <row r="7" spans="2:3" ht="12.75">
      <c r="B7" t="s">
        <v>567</v>
      </c>
      <c r="C7" t="s">
        <v>568</v>
      </c>
    </row>
    <row r="8" spans="1:3" ht="12.75">
      <c r="A8" s="10" t="s">
        <v>569</v>
      </c>
      <c r="B8" s="10" t="s">
        <v>11</v>
      </c>
      <c r="C8" s="10" t="s">
        <v>11</v>
      </c>
    </row>
    <row r="9" spans="1:3" ht="12.75">
      <c r="A9" s="2" t="s">
        <v>570</v>
      </c>
      <c r="B9" s="2" t="s">
        <v>11</v>
      </c>
      <c r="C9" s="2" t="s">
        <v>11</v>
      </c>
    </row>
    <row r="10" spans="1:3" ht="12.75">
      <c r="A10" t="s">
        <v>571</v>
      </c>
      <c r="B10" s="3">
        <v>53340</v>
      </c>
      <c r="C10" s="3">
        <v>0</v>
      </c>
    </row>
    <row r="11" spans="1:3" ht="12.75">
      <c r="A11" t="s">
        <v>572</v>
      </c>
      <c r="B11" s="3">
        <v>5457</v>
      </c>
      <c r="C11" s="3">
        <v>0</v>
      </c>
    </row>
    <row r="12" spans="1:3" ht="12.75">
      <c r="A12" t="s">
        <v>573</v>
      </c>
      <c r="B12" s="3" t="s">
        <v>574</v>
      </c>
      <c r="C12" s="3" t="s">
        <v>177</v>
      </c>
    </row>
    <row r="13" spans="1:3" ht="12.75">
      <c r="A13" s="2" t="s">
        <v>575</v>
      </c>
      <c r="B13" s="2" t="s">
        <v>11</v>
      </c>
      <c r="C13" s="2" t="s">
        <v>11</v>
      </c>
    </row>
    <row r="14" spans="1:3" ht="12.75">
      <c r="A14" t="s">
        <v>576</v>
      </c>
      <c r="B14" s="3">
        <v>39000</v>
      </c>
      <c r="C14" s="3">
        <v>0</v>
      </c>
    </row>
    <row r="15" spans="1:3" ht="12.75">
      <c r="A15" t="s">
        <v>577</v>
      </c>
      <c r="B15" s="3" t="s">
        <v>578</v>
      </c>
      <c r="C15" s="3" t="s">
        <v>177</v>
      </c>
    </row>
    <row r="16" spans="1:3" ht="12.75">
      <c r="A16" s="2" t="s">
        <v>579</v>
      </c>
      <c r="B16" s="2" t="s">
        <v>11</v>
      </c>
      <c r="C16" s="2" t="s">
        <v>11</v>
      </c>
    </row>
    <row r="17" spans="1:3" ht="12.75">
      <c r="A17" t="s">
        <v>580</v>
      </c>
      <c r="B17" s="3">
        <v>-23258</v>
      </c>
      <c r="C17" s="3">
        <v>0</v>
      </c>
    </row>
    <row r="18" spans="1:3" ht="12.75">
      <c r="A18" t="s">
        <v>581</v>
      </c>
      <c r="B18" s="3">
        <v>-25061</v>
      </c>
      <c r="C18" s="3">
        <v>0</v>
      </c>
    </row>
    <row r="19" spans="1:3" ht="12.75">
      <c r="A19" t="s">
        <v>582</v>
      </c>
      <c r="B19" s="3" t="s">
        <v>583</v>
      </c>
      <c r="C19" s="3" t="s">
        <v>177</v>
      </c>
    </row>
    <row r="20" spans="1:3" ht="12.75">
      <c r="A20" t="s">
        <v>584</v>
      </c>
      <c r="B20" s="3" t="s">
        <v>585</v>
      </c>
      <c r="C20" s="3" t="s">
        <v>177</v>
      </c>
    </row>
    <row r="21" spans="1:3" ht="12.75">
      <c r="A21" s="10" t="s">
        <v>569</v>
      </c>
      <c r="B21" s="10" t="s">
        <v>11</v>
      </c>
      <c r="C21" s="10" t="s">
        <v>11</v>
      </c>
    </row>
    <row r="22" spans="1:3" ht="12.75">
      <c r="A22" s="2" t="s">
        <v>586</v>
      </c>
      <c r="B22" s="2" t="s">
        <v>11</v>
      </c>
      <c r="C22" s="2" t="s">
        <v>11</v>
      </c>
    </row>
    <row r="23" spans="1:3" ht="12.75">
      <c r="A23" t="s">
        <v>587</v>
      </c>
      <c r="B23" s="3">
        <v>0</v>
      </c>
      <c r="C23" s="3">
        <v>23450</v>
      </c>
    </row>
    <row r="24" spans="1:3" ht="12.75">
      <c r="A24" t="s">
        <v>588</v>
      </c>
      <c r="B24" s="3">
        <v>0</v>
      </c>
      <c r="C24" s="3">
        <v>6359</v>
      </c>
    </row>
    <row r="25" spans="1:3" ht="12.75">
      <c r="A25" t="s">
        <v>589</v>
      </c>
      <c r="B25" s="3">
        <v>0</v>
      </c>
      <c r="C25" s="3">
        <v>19669</v>
      </c>
    </row>
    <row r="26" spans="1:3" ht="12.75">
      <c r="A26" t="s">
        <v>590</v>
      </c>
      <c r="B26" s="3" t="s">
        <v>177</v>
      </c>
      <c r="C26" s="3" t="s">
        <v>585</v>
      </c>
    </row>
    <row r="27" spans="1:3" ht="12.75">
      <c r="A27" t="s">
        <v>584</v>
      </c>
      <c r="B27" s="3" t="s">
        <v>177</v>
      </c>
      <c r="C27" s="3" t="s">
        <v>585</v>
      </c>
    </row>
    <row r="28" spans="1:3" ht="12.75">
      <c r="A28" s="2" t="s">
        <v>511</v>
      </c>
      <c r="B28" s="7">
        <f>SUM(B8:B27)</f>
        <v>4</v>
      </c>
      <c r="C28" s="7">
        <f>SUM(C8:C27)</f>
        <v>4</v>
      </c>
    </row>
  </sheetData>
  <printOptions/>
  <pageMargins left="0.75" right="0.75" top="1" bottom="1" header="0.5" footer="0.5"/>
  <pageSetup fitToHeight="0" fitToWidth="0"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9.140625" defaultRowHeight="12.75"/>
  <sheetData>
    <row r="1" ht="12.75">
      <c r="A1" s="1" t="s">
        <v>591</v>
      </c>
    </row>
    <row r="6" spans="1:5" ht="12.75">
      <c r="A6" s="2" t="s">
        <v>592</v>
      </c>
      <c r="B6" s="2" t="s">
        <v>593</v>
      </c>
      <c r="C6" s="2" t="s">
        <v>594</v>
      </c>
      <c r="D6" s="2" t="s">
        <v>595</v>
      </c>
      <c r="E6" s="2" t="s">
        <v>596</v>
      </c>
    </row>
    <row r="7" spans="1:5" ht="12.75">
      <c r="A7" t="s">
        <v>597</v>
      </c>
      <c r="B7" t="s">
        <v>598</v>
      </c>
      <c r="C7" t="s">
        <v>599</v>
      </c>
      <c r="D7" t="s">
        <v>177</v>
      </c>
      <c r="E7" t="s">
        <v>600</v>
      </c>
    </row>
    <row r="8" spans="1:2" ht="12.75">
      <c r="A8" t="s">
        <v>601</v>
      </c>
      <c r="B8" t="s">
        <v>602</v>
      </c>
    </row>
    <row r="9" spans="1:2" ht="12.75">
      <c r="A9" t="s">
        <v>603</v>
      </c>
      <c r="B9" t="s">
        <v>604</v>
      </c>
    </row>
    <row r="10" spans="1:5" ht="12.75">
      <c r="A10" s="2" t="s">
        <v>605</v>
      </c>
      <c r="B10" s="2" t="s">
        <v>606</v>
      </c>
      <c r="C10" t="s">
        <v>177</v>
      </c>
      <c r="D10" t="s">
        <v>177</v>
      </c>
    </row>
    <row r="11" spans="1:5" ht="12.75">
      <c r="A11" t="s">
        <v>607</v>
      </c>
      <c r="B11" t="s">
        <v>608</v>
      </c>
      <c r="C11" t="s">
        <v>608</v>
      </c>
      <c r="D11" t="s">
        <v>177</v>
      </c>
    </row>
    <row r="12" spans="1:5" ht="12.75">
      <c r="A12" t="s">
        <v>609</v>
      </c>
      <c r="B12" t="s">
        <v>177</v>
      </c>
      <c r="C12" t="s">
        <v>177</v>
      </c>
      <c r="D12" t="s">
        <v>177</v>
      </c>
    </row>
    <row r="13" spans="1:5" ht="12.75">
      <c r="A13" t="s">
        <v>610</v>
      </c>
      <c r="B13" t="s">
        <v>611</v>
      </c>
      <c r="C13" t="s">
        <v>177</v>
      </c>
      <c r="D13" t="s">
        <v>177</v>
      </c>
      <c r="E13" t="s">
        <v>612</v>
      </c>
    </row>
    <row r="14" spans="1:5" ht="12.75">
      <c r="A14" t="s">
        <v>613</v>
      </c>
      <c r="B14" t="s">
        <v>177</v>
      </c>
      <c r="C14" t="s">
        <v>614</v>
      </c>
      <c r="D14" t="s">
        <v>177</v>
      </c>
      <c r="E14" t="s">
        <v>615</v>
      </c>
    </row>
    <row r="15" spans="1:5" ht="12.75">
      <c r="A15" t="s">
        <v>616</v>
      </c>
      <c r="B15" t="s">
        <v>617</v>
      </c>
      <c r="C15" t="s">
        <v>617</v>
      </c>
      <c r="D15" t="s">
        <v>177</v>
      </c>
    </row>
    <row r="16" spans="1:5" ht="12.75">
      <c r="A16" t="s">
        <v>618</v>
      </c>
      <c r="B16" t="s">
        <v>619</v>
      </c>
      <c r="C16" t="s">
        <v>620</v>
      </c>
      <c r="D16" t="s">
        <v>177</v>
      </c>
      <c r="E16" t="s">
        <v>621</v>
      </c>
    </row>
    <row r="17" spans="1:5" ht="12.75">
      <c r="A17" t="s">
        <v>622</v>
      </c>
      <c r="B17" t="s">
        <v>177</v>
      </c>
      <c r="C17" t="s">
        <v>177</v>
      </c>
      <c r="D17" t="s">
        <v>177</v>
      </c>
    </row>
    <row r="18" spans="1:5" ht="12.75">
      <c r="A18" t="s">
        <v>623</v>
      </c>
      <c r="B18" t="s">
        <v>624</v>
      </c>
      <c r="C18" t="s">
        <v>625</v>
      </c>
      <c r="D18" t="s">
        <v>177</v>
      </c>
      <c r="E18" t="s">
        <v>626</v>
      </c>
    </row>
    <row r="19" spans="1:5" ht="12.75">
      <c r="A19" t="s">
        <v>627</v>
      </c>
      <c r="B19" t="s">
        <v>177</v>
      </c>
      <c r="C19" t="s">
        <v>628</v>
      </c>
      <c r="D19" t="s">
        <v>177</v>
      </c>
      <c r="E19" t="s">
        <v>629</v>
      </c>
    </row>
    <row r="20" spans="1:5" ht="12.75">
      <c r="A20" t="s">
        <v>630</v>
      </c>
      <c r="B20" t="s">
        <v>177</v>
      </c>
      <c r="C20" t="s">
        <v>177</v>
      </c>
      <c r="D20" t="s">
        <v>177</v>
      </c>
    </row>
    <row r="21" spans="1:5" ht="12.75">
      <c r="A21" t="s">
        <v>631</v>
      </c>
      <c r="B21" t="s">
        <v>632</v>
      </c>
      <c r="C21" t="s">
        <v>177</v>
      </c>
      <c r="D21" t="s">
        <v>177</v>
      </c>
      <c r="E21" t="s">
        <v>633</v>
      </c>
    </row>
    <row r="22" spans="1:5" ht="12.75">
      <c r="A22" s="2" t="s">
        <v>400</v>
      </c>
      <c r="B22" s="2" t="s">
        <v>634</v>
      </c>
      <c r="C22" s="2" t="s">
        <v>635</v>
      </c>
      <c r="D22" s="2" t="s">
        <v>177</v>
      </c>
    </row>
    <row r="23" spans="1:5" ht="12.75">
      <c r="A23" t="s">
        <v>636</v>
      </c>
      <c r="B23" t="s">
        <v>637</v>
      </c>
      <c r="C23" t="s">
        <v>638</v>
      </c>
      <c r="D23" t="s">
        <v>177</v>
      </c>
      <c r="E23" t="s">
        <v>633</v>
      </c>
    </row>
    <row r="24" spans="1:5" ht="12.75">
      <c r="A24" s="2" t="s">
        <v>639</v>
      </c>
      <c r="B24" s="2" t="s">
        <v>640</v>
      </c>
      <c r="C24" s="2" t="s">
        <v>641</v>
      </c>
      <c r="D24" s="2" t="s">
        <v>177</v>
      </c>
    </row>
  </sheetData>
  <printOptions/>
  <pageMargins left="0.75" right="0.75" top="1" bottom="1" header="0.5" footer="0.5"/>
  <pageSetup fitToHeight="0" fitToWidth="0"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1:I72"/>
  <sheetViews>
    <sheetView workbookViewId="0" topLeftCell="A1">
      <selection activeCell="A1" sqref="A1"/>
    </sheetView>
  </sheetViews>
  <sheetFormatPr defaultColWidth="9.140625" defaultRowHeight="12.75"/>
  <sheetData>
    <row r="1" ht="12.75">
      <c r="A1" s="1" t="s">
        <v>642</v>
      </c>
    </row>
    <row r="3" spans="1:9" ht="12.75">
      <c r="A3" t="s">
        <v>643</v>
      </c>
      <c r="I3" t="s">
        <v>267</v>
      </c>
    </row>
    <row r="4" spans="2:9" ht="12.75">
      <c r="B4" t="s">
        <v>644</v>
      </c>
      <c r="I4" t="s">
        <v>231</v>
      </c>
    </row>
    <row r="5" spans="2:9" ht="12.75">
      <c r="B5" t="s">
        <v>645</v>
      </c>
      <c r="I5" t="s">
        <v>231</v>
      </c>
    </row>
    <row r="6" spans="2:9" ht="12.75">
      <c r="B6" t="s">
        <v>646</v>
      </c>
      <c r="I6" t="s">
        <v>62</v>
      </c>
    </row>
    <row r="7" spans="2:9" ht="12.75">
      <c r="B7" t="s">
        <v>647</v>
      </c>
      <c r="I7" t="s">
        <v>62</v>
      </c>
    </row>
    <row r="8" spans="2:9" ht="12.75">
      <c r="B8" t="s">
        <v>648</v>
      </c>
      <c r="I8" t="s">
        <v>62</v>
      </c>
    </row>
    <row r="9" spans="2:9" ht="12.75">
      <c r="B9" t="s">
        <v>649</v>
      </c>
      <c r="I9" t="s">
        <v>62</v>
      </c>
    </row>
    <row r="10" spans="2:9" ht="12.75">
      <c r="B10" t="s">
        <v>650</v>
      </c>
      <c r="I10" t="s">
        <v>62</v>
      </c>
    </row>
    <row r="11" spans="2:9" ht="12.75">
      <c r="B11" t="s">
        <v>651</v>
      </c>
      <c r="I11" t="s">
        <v>62</v>
      </c>
    </row>
    <row r="12" spans="2:9" ht="12.75">
      <c r="B12" t="s">
        <v>652</v>
      </c>
      <c r="I12" t="s">
        <v>62</v>
      </c>
    </row>
    <row r="13" spans="2:9" ht="12.75">
      <c r="B13" t="s">
        <v>653</v>
      </c>
      <c r="I13" t="s">
        <v>62</v>
      </c>
    </row>
    <row r="14" spans="2:9" ht="12.75">
      <c r="B14" t="s">
        <v>654</v>
      </c>
      <c r="I14" t="s">
        <v>62</v>
      </c>
    </row>
    <row r="15" spans="2:9" ht="12.75">
      <c r="B15" t="s">
        <v>655</v>
      </c>
      <c r="I15" t="s">
        <v>62</v>
      </c>
    </row>
    <row r="16" spans="2:9" ht="12.75">
      <c r="B16" t="s">
        <v>324</v>
      </c>
      <c r="I16" t="s">
        <v>267</v>
      </c>
    </row>
    <row r="17" spans="1:9" ht="12.75">
      <c r="A17" t="s">
        <v>643</v>
      </c>
      <c r="I17" t="s">
        <v>267</v>
      </c>
    </row>
    <row r="18" spans="2:9" ht="12.75">
      <c r="B18" t="s">
        <v>644</v>
      </c>
      <c r="I18" t="s">
        <v>231</v>
      </c>
    </row>
    <row r="19" spans="2:9" ht="12.75">
      <c r="B19" t="s">
        <v>645</v>
      </c>
      <c r="I19" t="s">
        <v>231</v>
      </c>
    </row>
    <row r="20" spans="2:9" ht="12.75">
      <c r="B20" t="s">
        <v>646</v>
      </c>
      <c r="I20" t="s">
        <v>62</v>
      </c>
    </row>
    <row r="21" spans="2:9" ht="12.75">
      <c r="B21" t="s">
        <v>647</v>
      </c>
      <c r="I21" t="s">
        <v>62</v>
      </c>
    </row>
    <row r="22" spans="2:9" ht="12.75">
      <c r="B22" t="s">
        <v>648</v>
      </c>
      <c r="I22" t="s">
        <v>62</v>
      </c>
    </row>
    <row r="23" spans="2:9" ht="12.75">
      <c r="B23" t="s">
        <v>649</v>
      </c>
      <c r="I23" t="s">
        <v>62</v>
      </c>
    </row>
    <row r="24" spans="2:9" ht="12.75">
      <c r="B24" t="s">
        <v>650</v>
      </c>
      <c r="I24" t="s">
        <v>62</v>
      </c>
    </row>
    <row r="25" spans="2:9" ht="12.75">
      <c r="B25" t="s">
        <v>651</v>
      </c>
      <c r="I25" t="s">
        <v>62</v>
      </c>
    </row>
    <row r="26" spans="2:9" ht="12.75">
      <c r="B26" t="s">
        <v>652</v>
      </c>
      <c r="I26" t="s">
        <v>62</v>
      </c>
    </row>
    <row r="27" spans="2:9" ht="12.75">
      <c r="B27" t="s">
        <v>653</v>
      </c>
      <c r="I27" t="s">
        <v>62</v>
      </c>
    </row>
    <row r="28" spans="2:9" ht="12.75">
      <c r="B28" t="s">
        <v>654</v>
      </c>
      <c r="I28" t="s">
        <v>62</v>
      </c>
    </row>
    <row r="29" spans="2:9" ht="12.75">
      <c r="B29" t="s">
        <v>655</v>
      </c>
      <c r="I29" t="s">
        <v>62</v>
      </c>
    </row>
    <row r="30" spans="2:9" ht="12.75">
      <c r="B30" t="s">
        <v>324</v>
      </c>
      <c r="I30" t="s">
        <v>267</v>
      </c>
    </row>
    <row r="31" spans="1:9" ht="12.75">
      <c r="A31" t="s">
        <v>643</v>
      </c>
      <c r="I31" t="s">
        <v>267</v>
      </c>
    </row>
    <row r="32" spans="2:9" ht="12.75">
      <c r="B32" t="s">
        <v>644</v>
      </c>
      <c r="I32" t="s">
        <v>231</v>
      </c>
    </row>
    <row r="33" spans="2:9" ht="12.75">
      <c r="B33" t="s">
        <v>645</v>
      </c>
      <c r="I33" t="s">
        <v>231</v>
      </c>
    </row>
    <row r="34" spans="2:9" ht="12.75">
      <c r="B34" t="s">
        <v>646</v>
      </c>
      <c r="I34" t="s">
        <v>62</v>
      </c>
    </row>
    <row r="35" spans="2:9" ht="12.75">
      <c r="B35" t="s">
        <v>647</v>
      </c>
      <c r="I35" t="s">
        <v>62</v>
      </c>
    </row>
    <row r="36" spans="2:9" ht="12.75">
      <c r="B36" t="s">
        <v>648</v>
      </c>
      <c r="I36" t="s">
        <v>62</v>
      </c>
    </row>
    <row r="37" spans="2:9" ht="12.75">
      <c r="B37" t="s">
        <v>649</v>
      </c>
      <c r="I37" t="s">
        <v>62</v>
      </c>
    </row>
    <row r="38" spans="2:9" ht="12.75">
      <c r="B38" t="s">
        <v>650</v>
      </c>
      <c r="I38" t="s">
        <v>62</v>
      </c>
    </row>
    <row r="39" spans="2:9" ht="12.75">
      <c r="B39" t="s">
        <v>651</v>
      </c>
      <c r="I39" t="s">
        <v>62</v>
      </c>
    </row>
    <row r="40" spans="2:9" ht="12.75">
      <c r="B40" t="s">
        <v>652</v>
      </c>
      <c r="I40" t="s">
        <v>62</v>
      </c>
    </row>
    <row r="41" spans="2:9" ht="12.75">
      <c r="B41" t="s">
        <v>653</v>
      </c>
      <c r="I41" t="s">
        <v>62</v>
      </c>
    </row>
    <row r="42" spans="2:9" ht="12.75">
      <c r="B42" t="s">
        <v>654</v>
      </c>
      <c r="I42" t="s">
        <v>62</v>
      </c>
    </row>
    <row r="43" spans="2:9" ht="12.75">
      <c r="B43" t="s">
        <v>655</v>
      </c>
      <c r="I43" t="s">
        <v>62</v>
      </c>
    </row>
    <row r="44" spans="2:9" ht="12.75">
      <c r="B44" t="s">
        <v>324</v>
      </c>
      <c r="I44" t="s">
        <v>267</v>
      </c>
    </row>
    <row r="45" spans="1:9" ht="12.75">
      <c r="A45" t="s">
        <v>643</v>
      </c>
      <c r="I45" t="s">
        <v>62</v>
      </c>
    </row>
    <row r="46" spans="2:9" ht="12.75">
      <c r="B46" t="s">
        <v>644</v>
      </c>
      <c r="I46" t="s">
        <v>656</v>
      </c>
    </row>
    <row r="47" spans="2:9" ht="12.75">
      <c r="B47" t="s">
        <v>645</v>
      </c>
      <c r="I47" t="s">
        <v>231</v>
      </c>
    </row>
    <row r="48" spans="2:9" ht="12.75">
      <c r="B48" t="s">
        <v>646</v>
      </c>
      <c r="I48" t="s">
        <v>231</v>
      </c>
    </row>
    <row r="49" spans="2:9" ht="12.75">
      <c r="B49" t="s">
        <v>647</v>
      </c>
      <c r="I49" t="s">
        <v>231</v>
      </c>
    </row>
    <row r="50" spans="2:9" ht="12.75">
      <c r="B50" t="s">
        <v>648</v>
      </c>
      <c r="I50" t="s">
        <v>231</v>
      </c>
    </row>
    <row r="51" spans="2:9" ht="12.75">
      <c r="B51" t="s">
        <v>649</v>
      </c>
      <c r="I51" t="s">
        <v>231</v>
      </c>
    </row>
    <row r="52" spans="2:9" ht="12.75">
      <c r="B52" t="s">
        <v>650</v>
      </c>
      <c r="I52" t="s">
        <v>231</v>
      </c>
    </row>
    <row r="53" spans="2:9" ht="12.75">
      <c r="B53" t="s">
        <v>651</v>
      </c>
      <c r="I53" t="s">
        <v>231</v>
      </c>
    </row>
    <row r="54" spans="2:9" ht="12.75">
      <c r="B54" t="s">
        <v>652</v>
      </c>
      <c r="I54" t="s">
        <v>231</v>
      </c>
    </row>
    <row r="55" spans="2:9" ht="12.75">
      <c r="B55" t="s">
        <v>653</v>
      </c>
      <c r="I55" t="s">
        <v>231</v>
      </c>
    </row>
    <row r="56" spans="2:9" ht="12.75">
      <c r="B56" t="s">
        <v>654</v>
      </c>
      <c r="I56" t="s">
        <v>231</v>
      </c>
    </row>
    <row r="57" spans="2:9" ht="12.75">
      <c r="B57" t="s">
        <v>655</v>
      </c>
      <c r="I57" t="s">
        <v>231</v>
      </c>
    </row>
    <row r="58" spans="2:9" ht="12.75">
      <c r="B58" t="s">
        <v>324</v>
      </c>
      <c r="I58" t="s">
        <v>231</v>
      </c>
    </row>
    <row r="59" spans="1:9" ht="12.75">
      <c r="A59" t="s">
        <v>643</v>
      </c>
      <c r="I59" t="s">
        <v>62</v>
      </c>
    </row>
    <row r="60" spans="2:9" ht="12.75">
      <c r="B60" t="s">
        <v>644</v>
      </c>
      <c r="I60" t="s">
        <v>657</v>
      </c>
    </row>
    <row r="61" spans="2:9" ht="12.75">
      <c r="B61" t="s">
        <v>645</v>
      </c>
      <c r="I61" t="s">
        <v>231</v>
      </c>
    </row>
    <row r="62" spans="2:9" ht="12.75">
      <c r="B62" t="s">
        <v>646</v>
      </c>
      <c r="I62" t="s">
        <v>231</v>
      </c>
    </row>
    <row r="63" spans="2:9" ht="12.75">
      <c r="B63" t="s">
        <v>647</v>
      </c>
      <c r="I63" t="s">
        <v>231</v>
      </c>
    </row>
    <row r="64" spans="2:9" ht="12.75">
      <c r="B64" t="s">
        <v>648</v>
      </c>
      <c r="I64" t="s">
        <v>231</v>
      </c>
    </row>
    <row r="65" spans="2:9" ht="12.75">
      <c r="B65" t="s">
        <v>649</v>
      </c>
      <c r="I65" t="s">
        <v>231</v>
      </c>
    </row>
    <row r="66" spans="2:9" ht="12.75">
      <c r="B66" t="s">
        <v>650</v>
      </c>
      <c r="I66" t="s">
        <v>231</v>
      </c>
    </row>
    <row r="67" spans="2:9" ht="12.75">
      <c r="B67" t="s">
        <v>651</v>
      </c>
      <c r="I67" t="s">
        <v>231</v>
      </c>
    </row>
    <row r="68" spans="2:9" ht="12.75">
      <c r="B68" t="s">
        <v>652</v>
      </c>
      <c r="I68" t="s">
        <v>231</v>
      </c>
    </row>
    <row r="69" spans="2:9" ht="12.75">
      <c r="B69" t="s">
        <v>653</v>
      </c>
      <c r="I69" t="s">
        <v>231</v>
      </c>
    </row>
    <row r="70" spans="2:9" ht="12.75">
      <c r="B70" t="s">
        <v>654</v>
      </c>
      <c r="I70" t="s">
        <v>231</v>
      </c>
    </row>
    <row r="71" spans="2:9" ht="12.75">
      <c r="B71" t="s">
        <v>655</v>
      </c>
      <c r="I71" t="s">
        <v>231</v>
      </c>
    </row>
    <row r="72" spans="2:9" ht="12.75">
      <c r="B72" t="s">
        <v>324</v>
      </c>
      <c r="I72" t="s">
        <v>231</v>
      </c>
    </row>
  </sheetData>
  <printOptions/>
  <pageMargins left="0.75" right="0.75" top="1" bottom="1" header="0.5" footer="0.5"/>
  <pageSetup fitToHeight="0" fitToWidth="0"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M15"/>
  <sheetViews>
    <sheetView workbookViewId="0" topLeftCell="A1">
      <selection activeCell="A1" sqref="A1"/>
    </sheetView>
  </sheetViews>
  <sheetFormatPr defaultColWidth="9.140625" defaultRowHeight="12.75"/>
  <sheetData>
    <row r="1" ht="12.75">
      <c r="A1" s="1" t="s">
        <v>90</v>
      </c>
    </row>
    <row r="2" ht="12.75">
      <c r="A2" s="2" t="s">
        <v>91</v>
      </c>
    </row>
    <row r="3" ht="12.75">
      <c r="A3" s="2" t="s">
        <v>92</v>
      </c>
    </row>
    <row r="4" ht="12.75">
      <c r="A4" s="2" t="s">
        <v>93</v>
      </c>
    </row>
    <row r="5" spans="2:11" ht="12.75">
      <c r="B5" s="4" t="s">
        <v>94</v>
      </c>
      <c r="E5" s="4" t="s">
        <v>95</v>
      </c>
      <c r="H5" s="4" t="s">
        <v>96</v>
      </c>
      <c r="K5" s="4" t="s">
        <v>97</v>
      </c>
    </row>
    <row r="6" spans="1:13" ht="12.75">
      <c r="A6" s="2" t="s">
        <v>11</v>
      </c>
      <c r="B6" s="2" t="s">
        <v>98</v>
      </c>
      <c r="C6" s="2" t="s">
        <v>99</v>
      </c>
      <c r="D6" s="2" t="s">
        <v>4</v>
      </c>
      <c r="E6" s="2" t="s">
        <v>98</v>
      </c>
      <c r="F6" s="2" t="s">
        <v>99</v>
      </c>
      <c r="G6" s="2" t="s">
        <v>4</v>
      </c>
      <c r="H6" s="2" t="s">
        <v>98</v>
      </c>
      <c r="I6" s="2" t="s">
        <v>99</v>
      </c>
      <c r="J6" s="2" t="s">
        <v>4</v>
      </c>
      <c r="K6" s="2" t="s">
        <v>98</v>
      </c>
      <c r="L6" s="2" t="s">
        <v>99</v>
      </c>
      <c r="M6" s="2" t="s">
        <v>4</v>
      </c>
    </row>
    <row r="7" spans="1:13" ht="12.75">
      <c r="A7" t="s">
        <v>100</v>
      </c>
      <c r="B7" s="3">
        <v>0</v>
      </c>
      <c r="C7" s="3">
        <v>0</v>
      </c>
      <c r="D7" s="3">
        <v>0</v>
      </c>
      <c r="E7" s="6">
        <v>0</v>
      </c>
      <c r="F7" s="6">
        <v>0</v>
      </c>
      <c r="G7" s="6">
        <v>0</v>
      </c>
      <c r="H7" s="3">
        <v>4376</v>
      </c>
      <c r="I7" s="3">
        <v>0</v>
      </c>
      <c r="J7" s="3">
        <v>0</v>
      </c>
      <c r="K7" s="3">
        <v>0</v>
      </c>
      <c r="L7" s="3">
        <v>0</v>
      </c>
      <c r="M7" s="3">
        <v>0</v>
      </c>
    </row>
    <row r="8" spans="1:13" ht="12.75">
      <c r="A8" t="s">
        <v>101</v>
      </c>
      <c r="B8" s="3">
        <v>6</v>
      </c>
      <c r="C8" s="3">
        <v>7</v>
      </c>
      <c r="D8" s="3">
        <v>6</v>
      </c>
      <c r="E8" s="6">
        <v>6.079999923706055</v>
      </c>
      <c r="F8" s="6">
        <v>6.409999847412109</v>
      </c>
      <c r="G8" s="6">
        <v>6.630000114440918</v>
      </c>
      <c r="H8" s="3">
        <v>232316</v>
      </c>
      <c r="I8" s="3">
        <v>249760</v>
      </c>
      <c r="J8" s="3">
        <v>260202</v>
      </c>
      <c r="K8" s="3">
        <v>3064</v>
      </c>
      <c r="L8" s="3">
        <v>5123</v>
      </c>
      <c r="M8" s="3">
        <v>394</v>
      </c>
    </row>
    <row r="9" spans="1:13" ht="12.75">
      <c r="A9" t="s">
        <v>102</v>
      </c>
      <c r="B9" s="3">
        <v>11</v>
      </c>
      <c r="C9" s="3">
        <v>7</v>
      </c>
      <c r="D9" s="3">
        <v>10</v>
      </c>
      <c r="E9" s="6">
        <v>11.420000076293945</v>
      </c>
      <c r="F9" s="6">
        <v>9.59000015258789</v>
      </c>
      <c r="G9" s="6">
        <v>9.329999923706055</v>
      </c>
      <c r="H9" s="3">
        <v>338014</v>
      </c>
      <c r="I9" s="3">
        <v>298245</v>
      </c>
      <c r="J9" s="3">
        <v>269486</v>
      </c>
      <c r="K9" s="3">
        <v>5806</v>
      </c>
      <c r="L9" s="3">
        <v>5611</v>
      </c>
      <c r="M9" s="3">
        <v>0</v>
      </c>
    </row>
    <row r="10" spans="1:13" ht="12.75">
      <c r="A10" t="s">
        <v>103</v>
      </c>
      <c r="B10" s="3">
        <v>7</v>
      </c>
      <c r="C10" s="3">
        <v>8</v>
      </c>
      <c r="D10" s="3">
        <v>8</v>
      </c>
      <c r="E10" s="6">
        <v>7.25</v>
      </c>
      <c r="F10" s="6">
        <v>7.269999980926514</v>
      </c>
      <c r="G10" s="6">
        <v>7.880000114440918</v>
      </c>
      <c r="H10" s="3">
        <v>179395</v>
      </c>
      <c r="I10" s="3">
        <v>183196</v>
      </c>
      <c r="J10" s="3">
        <v>195391</v>
      </c>
      <c r="K10" s="3">
        <v>3568</v>
      </c>
      <c r="L10" s="3">
        <v>2816</v>
      </c>
      <c r="M10" s="3">
        <v>0</v>
      </c>
    </row>
    <row r="11" spans="1:13" ht="12.75">
      <c r="A11" t="s">
        <v>104</v>
      </c>
      <c r="B11" s="3">
        <v>1</v>
      </c>
      <c r="C11" s="3">
        <v>1</v>
      </c>
      <c r="D11" s="3">
        <v>1</v>
      </c>
      <c r="E11" s="6">
        <v>0.5400000214576721</v>
      </c>
      <c r="F11" s="6">
        <v>0.5600000023841858</v>
      </c>
      <c r="G11" s="6">
        <v>0.5600000023841858</v>
      </c>
      <c r="H11" s="3">
        <v>12151</v>
      </c>
      <c r="I11" s="3">
        <v>12759</v>
      </c>
      <c r="J11" s="3">
        <v>12681</v>
      </c>
      <c r="K11" s="3">
        <v>217</v>
      </c>
      <c r="L11" s="3">
        <v>197</v>
      </c>
      <c r="M11" s="3">
        <v>0</v>
      </c>
    </row>
    <row r="12" spans="1:13" ht="12.75">
      <c r="A12" t="s">
        <v>105</v>
      </c>
      <c r="B12" s="3">
        <v>0</v>
      </c>
      <c r="C12" s="3">
        <v>0</v>
      </c>
      <c r="D12" s="3">
        <v>1</v>
      </c>
      <c r="E12" s="6">
        <v>0</v>
      </c>
      <c r="F12" s="6">
        <v>0</v>
      </c>
      <c r="G12" s="6">
        <v>0.03999999910593033</v>
      </c>
      <c r="H12" s="3">
        <v>0</v>
      </c>
      <c r="I12" s="3">
        <v>0</v>
      </c>
      <c r="J12" s="3">
        <v>10911</v>
      </c>
      <c r="K12" s="3">
        <v>0</v>
      </c>
      <c r="L12" s="3">
        <v>0</v>
      </c>
      <c r="M12" s="3">
        <v>0</v>
      </c>
    </row>
    <row r="13" spans="1:13" ht="12.75">
      <c r="A13" s="2" t="s">
        <v>106</v>
      </c>
      <c r="B13" s="7">
        <f>SUM(B7:B12)</f>
        <v>4</v>
      </c>
      <c r="C13" s="7">
        <f>SUM(C7:C12)</f>
        <v>4</v>
      </c>
      <c r="D13" s="7">
        <f>SUM(D7:D12)</f>
        <v>4</v>
      </c>
      <c r="E13" s="6">
        <f>SUM(E7:E12)</f>
        <v>4</v>
      </c>
      <c r="F13" s="6">
        <f>SUM(F7:F12)</f>
        <v>4</v>
      </c>
      <c r="G13" s="6">
        <f>SUM(G7:G12)</f>
        <v>4</v>
      </c>
      <c r="H13" s="7">
        <f>SUM(H7:H12)</f>
        <v>4</v>
      </c>
      <c r="I13" s="7">
        <f>SUM(I7:I12)</f>
        <v>4</v>
      </c>
      <c r="J13" s="7">
        <f>SUM(J7:J12)</f>
        <v>4</v>
      </c>
      <c r="K13" s="7">
        <f>SUM(K7:K12)</f>
        <v>4</v>
      </c>
      <c r="L13" s="7">
        <f>SUM(L7:L12)</f>
        <v>4</v>
      </c>
      <c r="M13" s="7">
        <f>SUM(M7:M12)</f>
        <v>4</v>
      </c>
    </row>
    <row r="14" spans="5:10" ht="12.75">
      <c r="E14" s="2" t="s">
        <v>107</v>
      </c>
      <c r="H14" s="3">
        <v>291560</v>
      </c>
      <c r="I14" s="3">
        <v>266130</v>
      </c>
      <c r="J14" s="3">
        <v>293666</v>
      </c>
    </row>
    <row r="15" spans="5:10" ht="12.75">
      <c r="E15" s="2" t="s">
        <v>108</v>
      </c>
      <c r="H15" s="7">
        <f>SUM(H13:H14)</f>
        <v>4</v>
      </c>
      <c r="I15" s="7">
        <f>SUM(I13:I14)</f>
        <v>4</v>
      </c>
      <c r="J15" s="7">
        <f>SUM(J13:J14)</f>
        <v>4</v>
      </c>
    </row>
  </sheetData>
  <mergeCells count="2">
    <mergeCell ref="E14:G14"/>
    <mergeCell ref="E15:G15"/>
  </mergeCells>
  <printOptions/>
  <pageMargins left="0.75" right="0.75" top="1" bottom="1" header="0.5" footer="0.5"/>
  <pageSetup fitToHeight="0" fitToWidth="0"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S18"/>
  <sheetViews>
    <sheetView workbookViewId="0" topLeftCell="A1">
      <selection activeCell="A1" sqref="A1"/>
    </sheetView>
  </sheetViews>
  <sheetFormatPr defaultColWidth="9.140625" defaultRowHeight="12.75"/>
  <sheetData>
    <row r="1" ht="12.75">
      <c r="A1" s="1" t="s">
        <v>109</v>
      </c>
    </row>
    <row r="2" ht="12.75">
      <c r="A2" s="2" t="s">
        <v>91</v>
      </c>
    </row>
    <row r="3" ht="12.75">
      <c r="A3" s="2" t="s">
        <v>92</v>
      </c>
    </row>
    <row r="4" ht="12.75">
      <c r="A4" s="2" t="s">
        <v>93</v>
      </c>
    </row>
    <row r="6" spans="2:17" ht="12.75">
      <c r="B6" s="4" t="s">
        <v>110</v>
      </c>
      <c r="E6" s="4" t="s">
        <v>111</v>
      </c>
      <c r="H6" s="4" t="s">
        <v>112</v>
      </c>
      <c r="K6" s="2" t="s">
        <v>113</v>
      </c>
      <c r="N6" s="2" t="s">
        <v>114</v>
      </c>
      <c r="Q6" s="2" t="s">
        <v>115</v>
      </c>
    </row>
    <row r="7" spans="1:19" ht="12.75">
      <c r="A7" s="2" t="s">
        <v>11</v>
      </c>
      <c r="B7" s="2" t="s">
        <v>98</v>
      </c>
      <c r="C7" s="2" t="s">
        <v>99</v>
      </c>
      <c r="D7" s="2" t="s">
        <v>4</v>
      </c>
      <c r="E7" s="2" t="s">
        <v>98</v>
      </c>
      <c r="F7" s="2" t="s">
        <v>99</v>
      </c>
      <c r="G7" s="2" t="s">
        <v>4</v>
      </c>
      <c r="H7" s="2" t="s">
        <v>98</v>
      </c>
      <c r="I7" s="2" t="s">
        <v>99</v>
      </c>
      <c r="J7" s="2" t="s">
        <v>4</v>
      </c>
      <c r="K7" s="2" t="s">
        <v>98</v>
      </c>
      <c r="L7" s="2" t="s">
        <v>99</v>
      </c>
      <c r="M7" s="2" t="s">
        <v>4</v>
      </c>
      <c r="N7" s="2" t="s">
        <v>98</v>
      </c>
      <c r="O7" s="2" t="s">
        <v>99</v>
      </c>
      <c r="P7" s="2" t="s">
        <v>4</v>
      </c>
      <c r="Q7" s="2" t="s">
        <v>98</v>
      </c>
      <c r="R7" s="2" t="s">
        <v>99</v>
      </c>
      <c r="S7" s="2" t="s">
        <v>4</v>
      </c>
    </row>
    <row r="8" spans="1:19" ht="12.75">
      <c r="A8" t="s">
        <v>100</v>
      </c>
      <c r="B8">
        <v>0</v>
      </c>
      <c r="C8">
        <v>0</v>
      </c>
      <c r="D8">
        <v>0</v>
      </c>
      <c r="E8" t="s">
        <v>116</v>
      </c>
      <c r="F8" s="3">
        <v>0</v>
      </c>
      <c r="G8" s="3">
        <v>0</v>
      </c>
      <c r="H8" t="s">
        <v>116</v>
      </c>
      <c r="I8" s="3">
        <v>0</v>
      </c>
      <c r="J8" s="3">
        <v>0</v>
      </c>
      <c r="K8" t="s">
        <v>116</v>
      </c>
      <c r="L8" s="3">
        <v>0</v>
      </c>
      <c r="M8" s="3">
        <v>0</v>
      </c>
      <c r="N8" t="s">
        <v>116</v>
      </c>
      <c r="O8" s="3">
        <v>0</v>
      </c>
      <c r="P8" s="3">
        <v>0</v>
      </c>
      <c r="Q8" t="s">
        <v>116</v>
      </c>
      <c r="R8" s="3">
        <v>0</v>
      </c>
      <c r="S8" s="3">
        <v>0</v>
      </c>
    </row>
    <row r="9" spans="1:19" ht="12.75">
      <c r="A9" t="s">
        <v>101</v>
      </c>
      <c r="B9" s="3" t="s">
        <v>117</v>
      </c>
      <c r="C9" s="3" t="s">
        <v>118</v>
      </c>
      <c r="D9" s="3" t="s">
        <v>119</v>
      </c>
      <c r="E9" s="3">
        <v>37701</v>
      </c>
      <c r="F9" s="3">
        <v>38170</v>
      </c>
      <c r="G9" s="3">
        <v>39187</v>
      </c>
      <c r="H9" s="3">
        <v>29147</v>
      </c>
      <c r="I9" s="3">
        <v>29679</v>
      </c>
      <c r="J9" s="3">
        <v>30363</v>
      </c>
      <c r="K9" s="3">
        <v>8554</v>
      </c>
      <c r="L9" s="3">
        <v>8491</v>
      </c>
      <c r="M9" s="3">
        <v>8823</v>
      </c>
      <c r="N9" s="3">
        <v>390</v>
      </c>
      <c r="O9" s="3">
        <v>799</v>
      </c>
      <c r="P9" s="3">
        <v>59</v>
      </c>
      <c r="Q9" s="3">
        <v>114</v>
      </c>
      <c r="R9" s="3">
        <v>0</v>
      </c>
      <c r="S9" s="3">
        <v>0</v>
      </c>
    </row>
    <row r="10" spans="1:19" ht="12.75">
      <c r="A10" t="s">
        <v>102</v>
      </c>
      <c r="B10" s="3" t="s">
        <v>120</v>
      </c>
      <c r="C10" s="3" t="s">
        <v>121</v>
      </c>
      <c r="D10" s="3" t="s">
        <v>122</v>
      </c>
      <c r="E10" s="3">
        <v>29099</v>
      </c>
      <c r="F10" s="3">
        <v>30528</v>
      </c>
      <c r="G10" s="3">
        <v>28892</v>
      </c>
      <c r="H10" s="3">
        <v>25877</v>
      </c>
      <c r="I10" s="3">
        <v>26391</v>
      </c>
      <c r="J10" s="3">
        <v>25733</v>
      </c>
      <c r="K10" s="3">
        <v>3221</v>
      </c>
      <c r="L10" s="3">
        <v>4137</v>
      </c>
      <c r="M10" s="3">
        <v>3158</v>
      </c>
      <c r="N10" s="3">
        <v>402</v>
      </c>
      <c r="O10" s="3">
        <v>585</v>
      </c>
      <c r="P10" s="3">
        <v>0</v>
      </c>
      <c r="Q10" s="3">
        <v>107</v>
      </c>
      <c r="R10" s="3">
        <v>0</v>
      </c>
      <c r="S10" s="3">
        <v>0</v>
      </c>
    </row>
    <row r="11" spans="1:19" ht="12.75">
      <c r="A11" t="s">
        <v>103</v>
      </c>
      <c r="B11" s="3" t="s">
        <v>123</v>
      </c>
      <c r="C11" s="3" t="s">
        <v>124</v>
      </c>
      <c r="D11" s="3" t="s">
        <v>125</v>
      </c>
      <c r="E11" s="3">
        <v>24255</v>
      </c>
      <c r="F11" s="3">
        <v>24823</v>
      </c>
      <c r="G11" s="3">
        <v>24812</v>
      </c>
      <c r="H11" s="3">
        <v>22190</v>
      </c>
      <c r="I11" s="3">
        <v>22555</v>
      </c>
      <c r="J11" s="3">
        <v>22396</v>
      </c>
      <c r="K11" s="3">
        <v>2065</v>
      </c>
      <c r="L11" s="3">
        <v>2268</v>
      </c>
      <c r="M11" s="3">
        <v>2416</v>
      </c>
      <c r="N11" s="3">
        <v>394</v>
      </c>
      <c r="O11" s="3">
        <v>388</v>
      </c>
      <c r="P11" s="3">
        <v>0</v>
      </c>
      <c r="Q11" s="3">
        <v>98</v>
      </c>
      <c r="R11" s="3">
        <v>0</v>
      </c>
      <c r="S11" s="3">
        <v>0</v>
      </c>
    </row>
    <row r="12" spans="1:19" ht="12.75">
      <c r="A12" t="s">
        <v>104</v>
      </c>
      <c r="B12" s="3" t="s">
        <v>126</v>
      </c>
      <c r="C12" s="3" t="s">
        <v>127</v>
      </c>
      <c r="D12" s="3" t="s">
        <v>127</v>
      </c>
      <c r="E12" s="3">
        <v>22032</v>
      </c>
      <c r="F12" s="3">
        <v>22600</v>
      </c>
      <c r="G12" s="3">
        <v>22814</v>
      </c>
      <c r="H12" s="3">
        <v>20339</v>
      </c>
      <c r="I12" s="3">
        <v>20693</v>
      </c>
      <c r="J12" s="3">
        <v>20693</v>
      </c>
      <c r="K12" s="3">
        <v>1693</v>
      </c>
      <c r="L12" s="3">
        <v>1907</v>
      </c>
      <c r="M12" s="3">
        <v>2121</v>
      </c>
      <c r="N12" s="3">
        <v>325</v>
      </c>
      <c r="O12" s="3">
        <v>354</v>
      </c>
      <c r="P12" s="3">
        <v>0</v>
      </c>
      <c r="Q12" s="3">
        <v>76</v>
      </c>
      <c r="R12" s="3">
        <v>0</v>
      </c>
      <c r="S12" s="3">
        <v>0</v>
      </c>
    </row>
    <row r="13" spans="1:19" ht="12.75">
      <c r="A13" t="s">
        <v>105</v>
      </c>
      <c r="B13">
        <v>0</v>
      </c>
      <c r="C13">
        <v>0</v>
      </c>
      <c r="D13" s="3" t="s">
        <v>128</v>
      </c>
      <c r="E13" s="3">
        <v>0</v>
      </c>
      <c r="F13" s="3">
        <v>0</v>
      </c>
      <c r="G13" s="3">
        <v>311743</v>
      </c>
      <c r="H13" s="3">
        <v>0</v>
      </c>
      <c r="I13" s="3">
        <v>0</v>
      </c>
      <c r="J13" s="3">
        <v>299000</v>
      </c>
      <c r="K13" s="3">
        <v>0</v>
      </c>
      <c r="L13" s="3">
        <v>0</v>
      </c>
      <c r="M13" s="3">
        <v>12743</v>
      </c>
      <c r="N13" s="3">
        <v>0</v>
      </c>
      <c r="O13" s="3">
        <v>0</v>
      </c>
      <c r="P13" s="3">
        <v>0</v>
      </c>
      <c r="Q13" s="3">
        <v>0</v>
      </c>
      <c r="R13" s="3">
        <v>0</v>
      </c>
      <c r="S13" s="3">
        <v>0</v>
      </c>
    </row>
    <row r="14" spans="2:19" ht="12.75">
      <c r="B14" s="3" t="s">
        <v>129</v>
      </c>
      <c r="C14" s="3" t="s">
        <v>130</v>
      </c>
      <c r="D14" s="3" t="s">
        <v>131</v>
      </c>
      <c r="E14" s="3">
        <v>29627</v>
      </c>
      <c r="F14" s="3">
        <v>30670</v>
      </c>
      <c r="G14" s="3">
        <v>30718</v>
      </c>
      <c r="H14" s="3">
        <v>25488</v>
      </c>
      <c r="I14" s="3">
        <v>25982</v>
      </c>
      <c r="J14" s="3">
        <v>26266</v>
      </c>
      <c r="K14" s="3">
        <v>4139</v>
      </c>
      <c r="L14" s="3">
        <v>4688</v>
      </c>
      <c r="M14" s="3">
        <v>4451</v>
      </c>
      <c r="N14" s="3">
        <v>395</v>
      </c>
      <c r="O14" s="3">
        <v>577</v>
      </c>
      <c r="P14" s="3">
        <v>16</v>
      </c>
      <c r="Q14" s="3">
        <v>105</v>
      </c>
      <c r="R14" s="3">
        <v>0</v>
      </c>
      <c r="S14" s="3">
        <v>0</v>
      </c>
    </row>
    <row r="16" ht="12.75">
      <c r="A16" s="2" t="s">
        <v>132</v>
      </c>
    </row>
    <row r="17" ht="12.75">
      <c r="A17" s="2" t="s">
        <v>133</v>
      </c>
    </row>
    <row r="18" ht="12.75">
      <c r="A18" s="2" t="s">
        <v>134</v>
      </c>
    </row>
  </sheetData>
  <printOptions/>
  <pageMargins left="0.75" right="0.75" top="1" bottom="1" header="0.5" footer="0.5"/>
  <pageSetup fitToHeight="0" fitToWidth="0"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M16"/>
  <sheetViews>
    <sheetView workbookViewId="0" topLeftCell="A1">
      <selection activeCell="A1" sqref="A1"/>
    </sheetView>
  </sheetViews>
  <sheetFormatPr defaultColWidth="9.140625" defaultRowHeight="12.75"/>
  <sheetData>
    <row r="1" ht="12.75">
      <c r="A1" s="1" t="s">
        <v>135</v>
      </c>
    </row>
    <row r="2" ht="12.75">
      <c r="A2" s="2" t="s">
        <v>91</v>
      </c>
    </row>
    <row r="3" ht="12.75">
      <c r="A3" s="2" t="s">
        <v>92</v>
      </c>
    </row>
    <row r="4" ht="12.75">
      <c r="A4" s="2" t="s">
        <v>93</v>
      </c>
    </row>
    <row r="5" spans="1:5" ht="12.75">
      <c r="A5" s="4" t="s">
        <v>136</v>
      </c>
      <c r="E5" s="4" t="s">
        <v>137</v>
      </c>
    </row>
    <row r="6" spans="1:11" ht="12.75">
      <c r="A6" s="2" t="s">
        <v>138</v>
      </c>
      <c r="E6" s="2" t="s">
        <v>139</v>
      </c>
      <c r="H6" s="2" t="s">
        <v>140</v>
      </c>
      <c r="K6" s="2" t="s">
        <v>141</v>
      </c>
    </row>
    <row r="7" spans="1:13" ht="12.75">
      <c r="A7" s="2" t="s">
        <v>11</v>
      </c>
      <c r="B7" s="2" t="s">
        <v>98</v>
      </c>
      <c r="C7" s="2" t="s">
        <v>99</v>
      </c>
      <c r="D7" s="2" t="s">
        <v>4</v>
      </c>
      <c r="E7" s="2" t="s">
        <v>98</v>
      </c>
      <c r="F7" s="2" t="s">
        <v>99</v>
      </c>
      <c r="G7" s="2" t="s">
        <v>4</v>
      </c>
      <c r="H7" s="2" t="s">
        <v>98</v>
      </c>
      <c r="I7" s="2" t="s">
        <v>99</v>
      </c>
      <c r="J7" s="2" t="s">
        <v>4</v>
      </c>
      <c r="K7" s="2" t="s">
        <v>98</v>
      </c>
      <c r="L7" s="2" t="s">
        <v>99</v>
      </c>
      <c r="M7" s="2" t="s">
        <v>4</v>
      </c>
    </row>
    <row r="8" spans="1:13" ht="12.75">
      <c r="A8" t="s">
        <v>100</v>
      </c>
      <c r="B8">
        <v>1</v>
      </c>
      <c r="C8">
        <v>0</v>
      </c>
      <c r="D8">
        <v>0</v>
      </c>
      <c r="E8">
        <v>0</v>
      </c>
      <c r="F8">
        <v>0</v>
      </c>
      <c r="G8">
        <v>0</v>
      </c>
      <c r="H8">
        <v>0</v>
      </c>
      <c r="I8">
        <v>0</v>
      </c>
      <c r="J8">
        <v>0</v>
      </c>
      <c r="K8">
        <v>0</v>
      </c>
      <c r="L8">
        <v>0</v>
      </c>
      <c r="M8">
        <v>0</v>
      </c>
    </row>
    <row r="9" spans="1:13" ht="12.75">
      <c r="A9" t="s">
        <v>101</v>
      </c>
      <c r="B9">
        <v>5</v>
      </c>
      <c r="C9">
        <v>7</v>
      </c>
      <c r="D9">
        <v>6</v>
      </c>
      <c r="E9">
        <v>37</v>
      </c>
      <c r="F9">
        <v>27.29</v>
      </c>
      <c r="G9">
        <v>30.33</v>
      </c>
      <c r="H9">
        <v>1.8</v>
      </c>
      <c r="I9">
        <v>0.71</v>
      </c>
      <c r="J9">
        <v>1.33</v>
      </c>
      <c r="K9">
        <v>2.2</v>
      </c>
      <c r="L9">
        <v>2.43</v>
      </c>
      <c r="M9">
        <v>1.5</v>
      </c>
    </row>
    <row r="10" spans="1:13" ht="12.75">
      <c r="A10" t="s">
        <v>102</v>
      </c>
      <c r="B10">
        <v>11</v>
      </c>
      <c r="C10">
        <v>7</v>
      </c>
      <c r="D10">
        <v>10</v>
      </c>
      <c r="E10">
        <v>36.45</v>
      </c>
      <c r="F10">
        <v>53.29</v>
      </c>
      <c r="G10">
        <v>29.6</v>
      </c>
      <c r="H10">
        <v>1.27</v>
      </c>
      <c r="I10">
        <v>0.29</v>
      </c>
      <c r="J10">
        <v>1.3</v>
      </c>
      <c r="K10">
        <v>0.73</v>
      </c>
      <c r="L10">
        <v>1</v>
      </c>
      <c r="M10">
        <v>2</v>
      </c>
    </row>
    <row r="11" spans="1:13" ht="12.75">
      <c r="A11" t="s">
        <v>103</v>
      </c>
      <c r="B11">
        <v>7</v>
      </c>
      <c r="C11">
        <v>8</v>
      </c>
      <c r="D11">
        <v>8</v>
      </c>
      <c r="E11">
        <v>39.43</v>
      </c>
      <c r="F11">
        <v>29.5</v>
      </c>
      <c r="G11">
        <v>31</v>
      </c>
      <c r="H11">
        <v>5.71</v>
      </c>
      <c r="I11">
        <v>5.63</v>
      </c>
      <c r="J11">
        <v>1.88</v>
      </c>
      <c r="K11">
        <v>10.43</v>
      </c>
      <c r="L11">
        <v>14.38</v>
      </c>
      <c r="M11">
        <v>8.5</v>
      </c>
    </row>
    <row r="12" spans="1:13" ht="12.75">
      <c r="A12" t="s">
        <v>104</v>
      </c>
      <c r="B12">
        <v>1</v>
      </c>
      <c r="C12">
        <v>1</v>
      </c>
      <c r="D12">
        <v>1</v>
      </c>
      <c r="E12">
        <v>12</v>
      </c>
      <c r="F12">
        <v>30</v>
      </c>
      <c r="G12">
        <v>20</v>
      </c>
      <c r="H12">
        <v>26</v>
      </c>
      <c r="I12">
        <v>0</v>
      </c>
      <c r="J12">
        <v>0</v>
      </c>
      <c r="K12">
        <v>0</v>
      </c>
      <c r="L12">
        <v>0</v>
      </c>
      <c r="M12">
        <v>0</v>
      </c>
    </row>
    <row r="13" spans="1:13" ht="12.75">
      <c r="A13" t="s">
        <v>105</v>
      </c>
      <c r="B13">
        <v>0</v>
      </c>
      <c r="C13">
        <v>0</v>
      </c>
      <c r="D13">
        <v>1</v>
      </c>
      <c r="E13">
        <v>0</v>
      </c>
      <c r="F13">
        <v>0</v>
      </c>
      <c r="G13">
        <v>0</v>
      </c>
      <c r="H13">
        <v>0</v>
      </c>
      <c r="I13">
        <v>0</v>
      </c>
      <c r="J13">
        <v>0</v>
      </c>
      <c r="K13">
        <v>0</v>
      </c>
      <c r="L13">
        <v>0</v>
      </c>
      <c r="M13">
        <v>0</v>
      </c>
    </row>
    <row r="14" spans="1:13" ht="12.75">
      <c r="A14" s="2" t="s">
        <v>142</v>
      </c>
      <c r="B14" s="2">
        <v>25</v>
      </c>
      <c r="C14" s="2">
        <v>23</v>
      </c>
      <c r="D14" s="2">
        <v>26</v>
      </c>
      <c r="E14" s="2">
        <v>34.96</v>
      </c>
      <c r="F14" s="2">
        <v>36.09</v>
      </c>
      <c r="G14" s="2">
        <v>28.69</v>
      </c>
      <c r="H14" s="2">
        <v>3.56</v>
      </c>
      <c r="I14" s="2">
        <v>2.26</v>
      </c>
      <c r="J14" s="2">
        <v>1.38</v>
      </c>
      <c r="K14" s="2">
        <v>3.68</v>
      </c>
      <c r="L14" s="2">
        <v>6.04</v>
      </c>
      <c r="M14" s="2">
        <v>3.73</v>
      </c>
    </row>
    <row r="15" ht="12.75">
      <c r="A15" s="2" t="s">
        <v>143</v>
      </c>
    </row>
    <row r="16" ht="12.75">
      <c r="A16" s="2" t="s">
        <v>144</v>
      </c>
    </row>
  </sheetData>
  <printOptions/>
  <pageMargins left="0.75" right="0.75" top="1" bottom="1" header="0.5" footer="0.5"/>
  <pageSetup fitToHeight="0" fitToWidth="0"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L16"/>
  <sheetViews>
    <sheetView workbookViewId="0" topLeftCell="A1">
      <selection activeCell="A1" sqref="A1"/>
    </sheetView>
  </sheetViews>
  <sheetFormatPr defaultColWidth="9.140625" defaultRowHeight="12.75"/>
  <sheetData>
    <row r="1" ht="12.75">
      <c r="A1" s="1" t="s">
        <v>145</v>
      </c>
    </row>
    <row r="2" ht="12.75">
      <c r="A2" s="2" t="s">
        <v>91</v>
      </c>
    </row>
    <row r="3" ht="12.75">
      <c r="A3" s="2" t="s">
        <v>92</v>
      </c>
    </row>
    <row r="4" ht="12.75">
      <c r="A4" s="2" t="s">
        <v>93</v>
      </c>
    </row>
    <row r="6" spans="1:5" ht="12.75">
      <c r="A6" s="4" t="s">
        <v>146</v>
      </c>
      <c r="E6" s="4" t="s">
        <v>147</v>
      </c>
    </row>
    <row r="7" ht="12.75">
      <c r="I7" s="4" t="s">
        <v>148</v>
      </c>
    </row>
    <row r="8" spans="1:12" ht="12.75">
      <c r="A8" s="2" t="s">
        <v>149</v>
      </c>
      <c r="B8" s="2" t="s">
        <v>98</v>
      </c>
      <c r="C8" s="2" t="s">
        <v>99</v>
      </c>
      <c r="D8" s="2" t="s">
        <v>4</v>
      </c>
      <c r="E8" s="2" t="s">
        <v>11</v>
      </c>
      <c r="F8" s="2" t="s">
        <v>98</v>
      </c>
      <c r="G8" s="2" t="s">
        <v>99</v>
      </c>
      <c r="H8" s="2" t="s">
        <v>4</v>
      </c>
      <c r="I8" s="2" t="s">
        <v>150</v>
      </c>
      <c r="J8" s="2" t="s">
        <v>98</v>
      </c>
      <c r="K8" s="2" t="s">
        <v>99</v>
      </c>
      <c r="L8" s="2" t="s">
        <v>4</v>
      </c>
    </row>
    <row r="9" spans="1:12" ht="12.75">
      <c r="A9" s="2" t="s">
        <v>151</v>
      </c>
      <c r="B9" s="3">
        <v>0</v>
      </c>
      <c r="C9" s="3">
        <v>0</v>
      </c>
      <c r="D9" s="3">
        <v>0</v>
      </c>
      <c r="E9" t="s">
        <v>152</v>
      </c>
      <c r="F9" s="3">
        <v>0</v>
      </c>
      <c r="G9" s="3">
        <v>0</v>
      </c>
      <c r="H9" s="3">
        <v>0</v>
      </c>
      <c r="I9" t="s">
        <v>153</v>
      </c>
      <c r="J9" s="3">
        <v>0</v>
      </c>
      <c r="K9" s="3">
        <v>0</v>
      </c>
      <c r="L9" s="3">
        <v>0</v>
      </c>
    </row>
    <row r="10" spans="1:12" ht="12.75">
      <c r="A10" s="2" t="s">
        <v>154</v>
      </c>
      <c r="B10" s="3">
        <v>0</v>
      </c>
      <c r="C10" s="3">
        <v>0</v>
      </c>
      <c r="D10" s="3">
        <v>0</v>
      </c>
      <c r="E10" t="s">
        <v>155</v>
      </c>
      <c r="F10" s="3">
        <v>0</v>
      </c>
      <c r="G10" s="3">
        <v>0</v>
      </c>
      <c r="H10" s="3">
        <v>0</v>
      </c>
      <c r="I10" t="s">
        <v>153</v>
      </c>
      <c r="J10" s="3">
        <v>0</v>
      </c>
      <c r="K10" s="3">
        <v>0</v>
      </c>
      <c r="L10" s="3">
        <v>0</v>
      </c>
    </row>
    <row r="11" spans="1:12" ht="12.75">
      <c r="A11" s="2" t="s">
        <v>156</v>
      </c>
      <c r="B11" s="3">
        <v>0</v>
      </c>
      <c r="C11" s="3">
        <v>0</v>
      </c>
      <c r="D11" s="3">
        <v>0</v>
      </c>
      <c r="E11" t="s">
        <v>157</v>
      </c>
      <c r="F11" s="3">
        <v>0</v>
      </c>
      <c r="G11" s="3">
        <v>0</v>
      </c>
      <c r="H11" s="3">
        <v>0</v>
      </c>
      <c r="I11" t="s">
        <v>153</v>
      </c>
      <c r="J11" s="3">
        <v>0</v>
      </c>
      <c r="K11" s="3">
        <v>0</v>
      </c>
      <c r="L11" s="3">
        <v>0</v>
      </c>
    </row>
    <row r="12" spans="1:12" ht="12.75">
      <c r="A12" s="2" t="s">
        <v>158</v>
      </c>
      <c r="B12" s="3">
        <v>0</v>
      </c>
      <c r="C12" s="3">
        <v>0</v>
      </c>
      <c r="D12" s="3">
        <v>0</v>
      </c>
      <c r="E12" t="s">
        <v>159</v>
      </c>
      <c r="F12" s="3">
        <v>0</v>
      </c>
      <c r="G12" s="3">
        <v>0</v>
      </c>
      <c r="H12" s="3">
        <v>0</v>
      </c>
      <c r="I12" t="s">
        <v>153</v>
      </c>
      <c r="J12" s="3">
        <v>0</v>
      </c>
      <c r="K12" s="3">
        <v>0</v>
      </c>
      <c r="L12" s="3">
        <v>0</v>
      </c>
    </row>
    <row r="13" spans="1:12" ht="12.75">
      <c r="A13" s="2" t="s">
        <v>160</v>
      </c>
      <c r="B13" s="3">
        <v>0</v>
      </c>
      <c r="C13" s="3">
        <v>0</v>
      </c>
      <c r="D13" s="3">
        <v>0</v>
      </c>
      <c r="E13" t="s">
        <v>161</v>
      </c>
      <c r="F13" s="3">
        <v>0</v>
      </c>
      <c r="G13" s="3">
        <v>0</v>
      </c>
      <c r="H13" s="3">
        <v>0</v>
      </c>
      <c r="I13" t="s">
        <v>162</v>
      </c>
      <c r="J13" s="3">
        <v>0</v>
      </c>
      <c r="K13" s="3">
        <v>0</v>
      </c>
      <c r="L13" s="3">
        <v>0</v>
      </c>
    </row>
    <row r="14" spans="1:12" ht="12.75">
      <c r="A14" s="2" t="s">
        <v>163</v>
      </c>
      <c r="B14" s="3">
        <v>13</v>
      </c>
      <c r="C14" s="3">
        <v>22</v>
      </c>
      <c r="D14" s="3">
        <v>11</v>
      </c>
      <c r="E14" t="s">
        <v>164</v>
      </c>
      <c r="F14" s="3">
        <v>15273</v>
      </c>
      <c r="G14" s="3">
        <v>26710</v>
      </c>
      <c r="H14" s="3">
        <v>19013</v>
      </c>
      <c r="I14" t="s">
        <v>165</v>
      </c>
      <c r="J14" s="3">
        <v>1175</v>
      </c>
      <c r="K14" s="3">
        <v>1214</v>
      </c>
      <c r="L14" s="3">
        <v>1728</v>
      </c>
    </row>
    <row r="15" spans="1:12" ht="12.75">
      <c r="A15" s="2" t="s">
        <v>166</v>
      </c>
      <c r="B15" s="3">
        <v>19</v>
      </c>
      <c r="C15" s="3">
        <v>33</v>
      </c>
      <c r="D15" s="3">
        <v>12</v>
      </c>
      <c r="E15" t="s">
        <v>167</v>
      </c>
      <c r="F15" s="3">
        <v>72491</v>
      </c>
      <c r="G15" s="3">
        <v>57903</v>
      </c>
      <c r="H15" s="3">
        <v>59636</v>
      </c>
      <c r="I15" t="s">
        <v>165</v>
      </c>
      <c r="J15" s="3">
        <v>3815</v>
      </c>
      <c r="K15" s="3">
        <v>1755</v>
      </c>
      <c r="L15" s="3">
        <v>4970</v>
      </c>
    </row>
    <row r="16" ht="12.75">
      <c r="A16" s="2" t="s">
        <v>168</v>
      </c>
    </row>
  </sheetData>
  <printOptions/>
  <pageMargins left="0.75" right="0.75" top="1" bottom="1" header="0.5" footer="0.5"/>
  <pageSetup fitToHeight="0" fitToWidth="0"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C14"/>
  <sheetViews>
    <sheetView workbookViewId="0" topLeftCell="A1">
      <selection activeCell="A1" sqref="A1"/>
    </sheetView>
  </sheetViews>
  <sheetFormatPr defaultColWidth="9.140625" defaultRowHeight="12.75"/>
  <sheetData>
    <row r="1" ht="12.75">
      <c r="A1" s="1" t="s">
        <v>169</v>
      </c>
    </row>
    <row r="2" ht="12.75">
      <c r="A2" t="s">
        <v>170</v>
      </c>
    </row>
    <row r="4" spans="1:3" ht="12.75">
      <c r="A4" s="2" t="s">
        <v>171</v>
      </c>
      <c r="B4" s="2" t="s">
        <v>172</v>
      </c>
      <c r="C4" s="2" t="s">
        <v>173</v>
      </c>
    </row>
    <row r="5" spans="1:3" ht="12.75">
      <c r="A5" s="2" t="s">
        <v>174</v>
      </c>
      <c r="B5" t="s">
        <v>175</v>
      </c>
      <c r="C5" t="s">
        <v>175</v>
      </c>
    </row>
    <row r="6" spans="1:3" ht="12.75">
      <c r="A6" s="2" t="s">
        <v>176</v>
      </c>
      <c r="B6" t="s">
        <v>177</v>
      </c>
      <c r="C6" t="s">
        <v>177</v>
      </c>
    </row>
    <row r="7" spans="1:3" ht="12.75">
      <c r="A7" s="2" t="s">
        <v>178</v>
      </c>
      <c r="B7" t="s">
        <v>175</v>
      </c>
      <c r="C7" t="s">
        <v>175</v>
      </c>
    </row>
    <row r="8" spans="1:3" ht="12.75">
      <c r="A8" s="2" t="s">
        <v>179</v>
      </c>
      <c r="B8" t="s">
        <v>177</v>
      </c>
      <c r="C8" t="s">
        <v>177</v>
      </c>
    </row>
    <row r="9" spans="1:3" ht="12.75">
      <c r="A9" s="2" t="s">
        <v>180</v>
      </c>
      <c r="C9" s="2" t="s">
        <v>181</v>
      </c>
    </row>
    <row r="11" ht="12.75">
      <c r="A11" s="2" t="s">
        <v>182</v>
      </c>
    </row>
    <row r="12" ht="12.75">
      <c r="A12" s="2" t="s">
        <v>183</v>
      </c>
    </row>
    <row r="14" ht="12.75">
      <c r="A14" s="2" t="s">
        <v>184</v>
      </c>
    </row>
  </sheetData>
  <mergeCells count="1">
    <mergeCell ref="A9:B9"/>
  </mergeCells>
  <printOptions/>
  <pageMargins left="0.75" right="0.75" top="1" bottom="1" header="0.5" footer="0.5"/>
  <pageSetup fitToHeight="0" fitToWidth="0"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I60"/>
  <sheetViews>
    <sheetView workbookViewId="0" topLeftCell="A1">
      <selection activeCell="A1" sqref="A1"/>
    </sheetView>
  </sheetViews>
  <sheetFormatPr defaultColWidth="9.140625" defaultRowHeight="12.75"/>
  <sheetData>
    <row r="1" ht="12.75">
      <c r="A1" s="1" t="s">
        <v>185</v>
      </c>
    </row>
    <row r="3" spans="1:3" ht="12.75">
      <c r="A3" s="2" t="s">
        <v>187</v>
      </c>
      <c r="C3" t="s">
        <v>188</v>
      </c>
    </row>
    <row r="4" spans="1:3" ht="12.75">
      <c r="A4" s="2" t="s">
        <v>189</v>
      </c>
      <c r="C4" t="s">
        <v>188</v>
      </c>
    </row>
    <row r="5" spans="1:3" ht="12.75">
      <c r="A5" s="2" t="s">
        <v>190</v>
      </c>
      <c r="C5" t="s">
        <v>191</v>
      </c>
    </row>
    <row r="6" spans="1:3" ht="12.75">
      <c r="A6" s="2" t="s">
        <v>192</v>
      </c>
      <c r="C6" t="s">
        <v>193</v>
      </c>
    </row>
    <row r="7" spans="1:3" ht="12.75">
      <c r="A7" s="2" t="s">
        <v>194</v>
      </c>
      <c r="C7" t="s">
        <v>195</v>
      </c>
    </row>
    <row r="8" spans="1:3" ht="12.75">
      <c r="A8" s="2" t="s">
        <v>196</v>
      </c>
      <c r="C8" t="s">
        <v>197</v>
      </c>
    </row>
    <row r="9" spans="1:3" ht="12.75">
      <c r="A9" s="2" t="s">
        <v>198</v>
      </c>
      <c r="C9" t="s">
        <v>199</v>
      </c>
    </row>
    <row r="10" spans="1:3" ht="12.75">
      <c r="A10" s="2" t="s">
        <v>200</v>
      </c>
      <c r="C10" t="s">
        <v>201</v>
      </c>
    </row>
    <row r="11" spans="1:3" ht="12.75">
      <c r="A11" s="2" t="s">
        <v>202</v>
      </c>
      <c r="C11" t="s">
        <v>203</v>
      </c>
    </row>
    <row r="12" spans="1:3" ht="12.75">
      <c r="A12" s="2" t="s">
        <v>204</v>
      </c>
      <c r="C12" t="s">
        <v>205</v>
      </c>
    </row>
    <row r="13" spans="1:3" ht="12.75">
      <c r="A13" s="2" t="s">
        <v>206</v>
      </c>
      <c r="C13" t="s">
        <v>207</v>
      </c>
    </row>
    <row r="14" spans="1:3" ht="12.75">
      <c r="A14" s="2" t="s">
        <v>208</v>
      </c>
      <c r="C14" t="s">
        <v>209</v>
      </c>
    </row>
    <row r="15" spans="1:3" ht="12.75">
      <c r="A15" s="2" t="s">
        <v>210</v>
      </c>
      <c r="C15" t="s">
        <v>211</v>
      </c>
    </row>
    <row r="16" spans="1:3" ht="12.75">
      <c r="A16" s="2" t="s">
        <v>212</v>
      </c>
      <c r="C16" t="s">
        <v>213</v>
      </c>
    </row>
    <row r="19" ht="12.75">
      <c r="A19" s="4" t="s">
        <v>214</v>
      </c>
    </row>
    <row r="20" spans="1:9" ht="12.75">
      <c r="A20" s="2" t="s">
        <v>215</v>
      </c>
      <c r="C20" s="2" t="s">
        <v>216</v>
      </c>
      <c r="E20" s="2" t="s">
        <v>217</v>
      </c>
      <c r="G20" s="2" t="s">
        <v>218</v>
      </c>
      <c r="I20" s="2" t="s">
        <v>219</v>
      </c>
    </row>
    <row r="21" spans="1:9" ht="12.75">
      <c r="A21" t="s">
        <v>220</v>
      </c>
      <c r="C21" t="s">
        <v>221</v>
      </c>
      <c r="E21" t="s">
        <v>222</v>
      </c>
      <c r="G21" t="s">
        <v>193</v>
      </c>
      <c r="I21" t="s">
        <v>195</v>
      </c>
    </row>
    <row r="23" ht="12.75">
      <c r="A23" s="4" t="s">
        <v>223</v>
      </c>
    </row>
    <row r="24" spans="1:9" ht="12.75">
      <c r="A24" s="2" t="s">
        <v>215</v>
      </c>
      <c r="C24" s="2" t="s">
        <v>216</v>
      </c>
      <c r="E24" s="2" t="s">
        <v>217</v>
      </c>
      <c r="G24" s="2" t="s">
        <v>218</v>
      </c>
      <c r="I24" s="2" t="s">
        <v>219</v>
      </c>
    </row>
    <row r="26" spans="1:9" ht="12.75">
      <c r="A26" t="s">
        <v>224</v>
      </c>
      <c r="C26" t="s">
        <v>225</v>
      </c>
      <c r="E26" t="s">
        <v>191</v>
      </c>
      <c r="G26" t="s">
        <v>193</v>
      </c>
      <c r="I26" t="s">
        <v>226</v>
      </c>
    </row>
    <row r="29" ht="12.75">
      <c r="A29" s="4" t="s">
        <v>227</v>
      </c>
    </row>
    <row r="30" ht="12.75">
      <c r="A30" s="2" t="s">
        <v>228</v>
      </c>
    </row>
    <row r="32" ht="12.75">
      <c r="A32" s="2" t="s">
        <v>229</v>
      </c>
    </row>
    <row r="33" spans="1:9" ht="12.75">
      <c r="A33" t="s">
        <v>230</v>
      </c>
      <c r="I33" t="s">
        <v>231</v>
      </c>
    </row>
    <row r="34" spans="1:9" ht="12.75">
      <c r="A34" t="s">
        <v>232</v>
      </c>
      <c r="I34" t="s">
        <v>231</v>
      </c>
    </row>
    <row r="35" spans="1:9" ht="12.75">
      <c r="A35" t="s">
        <v>233</v>
      </c>
      <c r="I35" t="s">
        <v>234</v>
      </c>
    </row>
    <row r="36" spans="1:9" ht="12.75">
      <c r="A36" t="s">
        <v>235</v>
      </c>
      <c r="I36" t="s">
        <v>236</v>
      </c>
    </row>
    <row r="37" ht="12.75">
      <c r="A37" s="2" t="s">
        <v>237</v>
      </c>
    </row>
    <row r="38" spans="1:9" ht="12.75">
      <c r="A38" t="s">
        <v>238</v>
      </c>
      <c r="I38" t="s">
        <v>239</v>
      </c>
    </row>
    <row r="39" spans="1:9" ht="12.75">
      <c r="A39" t="s">
        <v>240</v>
      </c>
      <c r="I39" t="s">
        <v>231</v>
      </c>
    </row>
    <row r="40" spans="1:9" ht="12.75">
      <c r="A40" t="s">
        <v>241</v>
      </c>
      <c r="I40" t="s">
        <v>231</v>
      </c>
    </row>
    <row r="41" spans="1:9" ht="12.75">
      <c r="A41" t="s">
        <v>242</v>
      </c>
      <c r="I41" t="s">
        <v>243</v>
      </c>
    </row>
    <row r="42" spans="1:9" ht="12.75">
      <c r="A42" t="s">
        <v>244</v>
      </c>
      <c r="I42" t="s">
        <v>231</v>
      </c>
    </row>
    <row r="43" spans="1:9" ht="12.75">
      <c r="A43" t="s">
        <v>245</v>
      </c>
      <c r="I43" t="s">
        <v>231</v>
      </c>
    </row>
    <row r="44" spans="1:9" ht="12.75">
      <c r="A44" t="s">
        <v>246</v>
      </c>
      <c r="I44" t="s">
        <v>247</v>
      </c>
    </row>
    <row r="45" spans="1:9" ht="12.75">
      <c r="A45" t="s">
        <v>248</v>
      </c>
      <c r="I45" t="s">
        <v>231</v>
      </c>
    </row>
    <row r="46" spans="1:9" ht="12.75">
      <c r="A46" t="s">
        <v>249</v>
      </c>
      <c r="I46" t="s">
        <v>231</v>
      </c>
    </row>
    <row r="47" spans="1:9" ht="12.75">
      <c r="A47" t="s">
        <v>250</v>
      </c>
      <c r="I47" t="s">
        <v>251</v>
      </c>
    </row>
    <row r="48" spans="1:9" ht="12.75">
      <c r="A48" t="s">
        <v>252</v>
      </c>
      <c r="I48" t="s">
        <v>231</v>
      </c>
    </row>
    <row r="49" spans="1:9" ht="12.75">
      <c r="A49" t="s">
        <v>253</v>
      </c>
      <c r="I49" t="s">
        <v>231</v>
      </c>
    </row>
    <row r="50" spans="1:9" ht="12.75">
      <c r="A50" t="s">
        <v>254</v>
      </c>
      <c r="I50" t="s">
        <v>231</v>
      </c>
    </row>
    <row r="51" spans="1:9" ht="12.75">
      <c r="A51" t="s">
        <v>255</v>
      </c>
      <c r="I51" t="s">
        <v>256</v>
      </c>
    </row>
    <row r="52" spans="1:9" ht="12.75">
      <c r="A52" t="s">
        <v>257</v>
      </c>
      <c r="I52" t="s">
        <v>231</v>
      </c>
    </row>
    <row r="53" spans="1:9" ht="12.75">
      <c r="A53" t="s">
        <v>258</v>
      </c>
      <c r="I53" t="s">
        <v>231</v>
      </c>
    </row>
    <row r="55" spans="1:3" ht="12.75">
      <c r="A55" s="2" t="s">
        <v>259</v>
      </c>
    </row>
    <row r="58" ht="12.75">
      <c r="A58" s="4" t="s">
        <v>260</v>
      </c>
    </row>
    <row r="59" spans="1:5" ht="12.75">
      <c r="A59" s="2" t="s">
        <v>215</v>
      </c>
      <c r="C59" s="2" t="s">
        <v>216</v>
      </c>
      <c r="E59" s="2" t="s">
        <v>261</v>
      </c>
    </row>
    <row r="60" spans="1:5" ht="12.75">
      <c r="A60" t="s">
        <v>262</v>
      </c>
      <c r="C60" t="s">
        <v>263</v>
      </c>
      <c r="E60" t="s">
        <v>264</v>
      </c>
    </row>
  </sheetData>
  <printOptions/>
  <pageMargins left="0.75" right="0.75" top="1" bottom="1" header="0.5" footer="0.5"/>
  <pageSetup fitToHeight="0" fitToWidth="0"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I61"/>
  <sheetViews>
    <sheetView workbookViewId="0" topLeftCell="A1">
      <selection activeCell="A1" sqref="A1"/>
    </sheetView>
  </sheetViews>
  <sheetFormatPr defaultColWidth="9.140625" defaultRowHeight="12.75"/>
  <sheetData>
    <row r="1" ht="12.75">
      <c r="A1" s="1" t="s">
        <v>265</v>
      </c>
    </row>
    <row r="3" spans="1:9" ht="12.75">
      <c r="A3" t="s">
        <v>266</v>
      </c>
      <c r="I3" t="s">
        <v>267</v>
      </c>
    </row>
    <row r="4" spans="1:9" ht="12.75">
      <c r="A4" t="s">
        <v>268</v>
      </c>
      <c r="I4" t="s">
        <v>62</v>
      </c>
    </row>
    <row r="5" spans="1:9" ht="12.75">
      <c r="A5" t="s">
        <v>269</v>
      </c>
      <c r="I5" t="s">
        <v>267</v>
      </c>
    </row>
    <row r="6" spans="1:9" ht="12.75">
      <c r="A6" t="s">
        <v>270</v>
      </c>
      <c r="I6" t="s">
        <v>267</v>
      </c>
    </row>
    <row r="7" spans="1:9" ht="12.75">
      <c r="A7" t="s">
        <v>271</v>
      </c>
      <c r="I7" t="s">
        <v>231</v>
      </c>
    </row>
    <row r="8" spans="1:9" ht="12.75">
      <c r="A8" t="s">
        <v>272</v>
      </c>
      <c r="I8" t="s">
        <v>231</v>
      </c>
    </row>
    <row r="9" spans="1:9" ht="12.75">
      <c r="A9" t="s">
        <v>273</v>
      </c>
      <c r="I9" t="s">
        <v>231</v>
      </c>
    </row>
    <row r="10" spans="1:9" ht="12.75">
      <c r="A10" t="s">
        <v>274</v>
      </c>
      <c r="I10" t="s">
        <v>267</v>
      </c>
    </row>
    <row r="11" spans="1:9" ht="12.75">
      <c r="A11" t="s">
        <v>275</v>
      </c>
      <c r="I11" t="s">
        <v>267</v>
      </c>
    </row>
    <row r="12" spans="1:9" ht="12.75">
      <c r="A12" t="s">
        <v>276</v>
      </c>
      <c r="I12" t="s">
        <v>231</v>
      </c>
    </row>
    <row r="13" spans="1:9" ht="12.75">
      <c r="A13" t="s">
        <v>277</v>
      </c>
      <c r="I13" t="s">
        <v>231</v>
      </c>
    </row>
    <row r="14" spans="1:9" ht="12.75">
      <c r="A14" t="s">
        <v>278</v>
      </c>
      <c r="I14" t="s">
        <v>62</v>
      </c>
    </row>
    <row r="15" spans="2:9" ht="12.75">
      <c r="B15" t="s">
        <v>279</v>
      </c>
      <c r="I15" t="s">
        <v>231</v>
      </c>
    </row>
    <row r="16" spans="2:9" ht="12.75">
      <c r="B16" t="s">
        <v>280</v>
      </c>
      <c r="I16" t="s">
        <v>231</v>
      </c>
    </row>
    <row r="17" spans="1:9" ht="12.75">
      <c r="A17" t="s">
        <v>281</v>
      </c>
      <c r="I17" t="s">
        <v>267</v>
      </c>
    </row>
    <row r="18" spans="1:9" ht="12.75">
      <c r="A18" t="s">
        <v>282</v>
      </c>
      <c r="I18" t="s">
        <v>177</v>
      </c>
    </row>
    <row r="19" spans="1:9" ht="12.75">
      <c r="A19" t="s">
        <v>283</v>
      </c>
      <c r="I19" t="s">
        <v>177</v>
      </c>
    </row>
    <row r="20" spans="1:9" ht="12.75">
      <c r="A20" t="s">
        <v>284</v>
      </c>
      <c r="I20" t="s">
        <v>177</v>
      </c>
    </row>
    <row r="21" spans="1:9" ht="12.75">
      <c r="A21" t="s">
        <v>285</v>
      </c>
      <c r="I21" t="s">
        <v>62</v>
      </c>
    </row>
    <row r="22" spans="2:9" ht="12.75">
      <c r="B22" t="s">
        <v>286</v>
      </c>
      <c r="I22" t="s">
        <v>231</v>
      </c>
    </row>
    <row r="23" spans="2:9" ht="12.75">
      <c r="B23" t="s">
        <v>287</v>
      </c>
      <c r="I23" t="s">
        <v>231</v>
      </c>
    </row>
    <row r="24" spans="1:9" ht="12.75">
      <c r="A24" t="s">
        <v>288</v>
      </c>
      <c r="I24" t="s">
        <v>231</v>
      </c>
    </row>
    <row r="25" spans="1:9" ht="12.75">
      <c r="A25" t="s">
        <v>289</v>
      </c>
      <c r="I25" t="s">
        <v>231</v>
      </c>
    </row>
    <row r="26" spans="1:9" ht="12.75">
      <c r="A26" t="s">
        <v>290</v>
      </c>
      <c r="I26" t="s">
        <v>231</v>
      </c>
    </row>
    <row r="27" spans="1:9" ht="12.75">
      <c r="A27" t="s">
        <v>291</v>
      </c>
      <c r="I27" t="s">
        <v>267</v>
      </c>
    </row>
    <row r="28" spans="1:9" ht="12.75">
      <c r="A28" t="s">
        <v>292</v>
      </c>
      <c r="I28" t="s">
        <v>267</v>
      </c>
    </row>
    <row r="29" spans="1:9" ht="12.75">
      <c r="A29" t="s">
        <v>293</v>
      </c>
      <c r="I29" t="s">
        <v>62</v>
      </c>
    </row>
    <row r="30" spans="1:9" ht="12.75">
      <c r="A30" t="s">
        <v>294</v>
      </c>
      <c r="I30" t="s">
        <v>231</v>
      </c>
    </row>
    <row r="31" spans="1:9" ht="12.75">
      <c r="A31" t="s">
        <v>295</v>
      </c>
      <c r="I31" t="s">
        <v>296</v>
      </c>
    </row>
    <row r="32" spans="1:9" ht="12.75">
      <c r="A32" t="s">
        <v>297</v>
      </c>
      <c r="I32" t="s">
        <v>296</v>
      </c>
    </row>
    <row r="33" spans="1:9" ht="12.75">
      <c r="A33" t="s">
        <v>298</v>
      </c>
      <c r="I33" t="s">
        <v>231</v>
      </c>
    </row>
    <row r="34" spans="2:9" ht="12.75">
      <c r="B34" t="s">
        <v>299</v>
      </c>
      <c r="I34" t="s">
        <v>231</v>
      </c>
    </row>
    <row r="35" spans="2:9" ht="12.75">
      <c r="B35" t="s">
        <v>300</v>
      </c>
      <c r="I35" t="s">
        <v>301</v>
      </c>
    </row>
    <row r="36" spans="2:9" ht="12.75">
      <c r="B36" t="s">
        <v>302</v>
      </c>
      <c r="I36" t="s">
        <v>177</v>
      </c>
    </row>
    <row r="37" spans="2:9" ht="12.75">
      <c r="B37" t="s">
        <v>303</v>
      </c>
      <c r="I37" t="s">
        <v>304</v>
      </c>
    </row>
    <row r="38" spans="2:9" ht="12.75">
      <c r="B38" t="s">
        <v>305</v>
      </c>
      <c r="I38" t="s">
        <v>306</v>
      </c>
    </row>
    <row r="39" spans="2:9" ht="12.75">
      <c r="B39" t="s">
        <v>307</v>
      </c>
      <c r="I39" t="s">
        <v>231</v>
      </c>
    </row>
    <row r="40" spans="2:9" ht="12.75">
      <c r="B40" t="s">
        <v>308</v>
      </c>
      <c r="I40" t="s">
        <v>231</v>
      </c>
    </row>
    <row r="41" spans="2:9" ht="12.75">
      <c r="B41" t="s">
        <v>309</v>
      </c>
      <c r="I41" t="s">
        <v>231</v>
      </c>
    </row>
    <row r="42" spans="2:9" ht="12.75">
      <c r="B42" t="s">
        <v>310</v>
      </c>
      <c r="I42" t="s">
        <v>311</v>
      </c>
    </row>
    <row r="43" spans="2:9" ht="12.75">
      <c r="B43" t="s">
        <v>312</v>
      </c>
      <c r="I43" t="s">
        <v>231</v>
      </c>
    </row>
    <row r="44" spans="2:9" ht="12.75">
      <c r="B44" t="s">
        <v>313</v>
      </c>
      <c r="I44" t="s">
        <v>231</v>
      </c>
    </row>
    <row r="45" spans="1:9" ht="12.75">
      <c r="A45" t="s">
        <v>314</v>
      </c>
      <c r="I45" t="s">
        <v>231</v>
      </c>
    </row>
    <row r="46" spans="2:9" ht="12.75">
      <c r="B46" t="s">
        <v>299</v>
      </c>
      <c r="I46" t="s">
        <v>231</v>
      </c>
    </row>
    <row r="47" spans="2:9" ht="12.75">
      <c r="B47" t="s">
        <v>315</v>
      </c>
      <c r="I47" t="s">
        <v>231</v>
      </c>
    </row>
    <row r="48" spans="2:9" ht="12.75">
      <c r="B48" t="s">
        <v>316</v>
      </c>
      <c r="I48" t="s">
        <v>317</v>
      </c>
    </row>
    <row r="49" spans="2:9" ht="12.75">
      <c r="B49" t="s">
        <v>318</v>
      </c>
      <c r="I49" t="s">
        <v>231</v>
      </c>
    </row>
    <row r="50" spans="2:9" ht="12.75">
      <c r="B50" t="s">
        <v>319</v>
      </c>
      <c r="I50" t="s">
        <v>231</v>
      </c>
    </row>
    <row r="51" spans="2:9" ht="12.75">
      <c r="B51" t="s">
        <v>320</v>
      </c>
      <c r="I51" t="s">
        <v>231</v>
      </c>
    </row>
    <row r="52" spans="2:9" ht="12.75">
      <c r="B52" t="s">
        <v>321</v>
      </c>
      <c r="I52" t="s">
        <v>231</v>
      </c>
    </row>
    <row r="53" spans="2:9" ht="12.75">
      <c r="B53" t="s">
        <v>322</v>
      </c>
      <c r="I53" t="s">
        <v>247</v>
      </c>
    </row>
    <row r="54" spans="2:9" ht="12.75">
      <c r="B54" t="s">
        <v>323</v>
      </c>
      <c r="I54" t="s">
        <v>231</v>
      </c>
    </row>
    <row r="55" spans="2:9" ht="12.75">
      <c r="B55" t="s">
        <v>324</v>
      </c>
      <c r="I55" t="s">
        <v>231</v>
      </c>
    </row>
    <row r="56" spans="1:9" ht="12.75">
      <c r="A56" t="s">
        <v>325</v>
      </c>
      <c r="I56" t="s">
        <v>231</v>
      </c>
    </row>
    <row r="57" spans="2:9" ht="12.75">
      <c r="B57" t="s">
        <v>326</v>
      </c>
      <c r="I57" t="s">
        <v>267</v>
      </c>
    </row>
    <row r="58" spans="2:9" ht="12.75">
      <c r="B58" t="s">
        <v>327</v>
      </c>
      <c r="I58" t="s">
        <v>267</v>
      </c>
    </row>
    <row r="59" spans="2:9" ht="12.75">
      <c r="B59" t="s">
        <v>328</v>
      </c>
      <c r="I59" t="s">
        <v>62</v>
      </c>
    </row>
    <row r="60" spans="2:9" ht="12.75">
      <c r="B60" t="s">
        <v>329</v>
      </c>
      <c r="I60" t="s">
        <v>267</v>
      </c>
    </row>
    <row r="61" spans="2:9" ht="12.75">
      <c r="B61" t="s">
        <v>324</v>
      </c>
      <c r="I61" t="s">
        <v>62</v>
      </c>
    </row>
  </sheetData>
  <printOptions/>
  <pageMargins left="0.75" right="0.75" top="1" bottom="1" header="0.5" footer="0.5"/>
  <pageSetup fitToHeight="0" fitToWidth="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