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60" windowHeight="9072" tabRatio="769" firstSheet="8" activeTab="12"/>
  </bookViews>
  <sheets>
    <sheet name="COPERTINA" sheetId="1" r:id="rId1"/>
    <sheet name="CENTRI VACANZA" sheetId="2" r:id="rId2"/>
    <sheet name="TRASPORTO SCOLASTICO" sheetId="3" r:id="rId3"/>
    <sheet name="MENSE" sheetId="4" r:id="rId4"/>
    <sheet name="PRE E POST ACCOGLIENZA" sheetId="5" r:id="rId5"/>
    <sheet name="IMP-SPORTIVI" sheetId="6" r:id="rId6"/>
    <sheet name="SOGG.ANZIANI" sheetId="7" r:id="rId7"/>
    <sheet name="ASILO NIDO" sheetId="8" r:id="rId8"/>
    <sheet name="ILLUMINAZIONE VOTIVA" sheetId="9" r:id="rId9"/>
    <sheet name="PISCINA" sheetId="10" r:id="rId10"/>
    <sheet name="CASE MINIME" sheetId="11" r:id="rId11"/>
    <sheet name="SALE COMUNALI" sheetId="12" r:id="rId12"/>
    <sheet name="RIEPILOGO" sheetId="13" r:id="rId13"/>
  </sheets>
  <definedNames>
    <definedName name="_xlnm.Print_Area" localSheetId="7">'ASILO NIDO'!$A$1:$H$14</definedName>
    <definedName name="_xlnm.Print_Area" localSheetId="10">'CASE MINIME'!$A$1:$H$12</definedName>
    <definedName name="_xlnm.Print_Area" localSheetId="1">'CENTRI VACANZA'!$A$1:$H$28</definedName>
    <definedName name="_xlnm.Print_Area" localSheetId="8">'ILLUMINAZIONE VOTIVA'!$A$1:$H$12</definedName>
    <definedName name="_xlnm.Print_Area" localSheetId="5">'IMP-SPORTIVI'!$A$1:$H$13</definedName>
    <definedName name="_xlnm.Print_Area" localSheetId="3">'MENSE'!$A$1:$H$12</definedName>
    <definedName name="_xlnm.Print_Area" localSheetId="4">'PRE E POST ACCOGLIENZA'!$A$1:$H$15</definedName>
    <definedName name="_xlnm.Print_Area" localSheetId="12">'RIEPILOGO'!$A$1:$E$20</definedName>
    <definedName name="_xlnm.Print_Area" localSheetId="6">'SOGG.ANZIANI'!$A$1:$H$12</definedName>
    <definedName name="_xlnm.Print_Area" localSheetId="2">'TRASPORTO SCOLASTICO'!$A$1:$H$17</definedName>
  </definedNames>
  <calcPr fullCalcOnLoad="1"/>
</workbook>
</file>

<file path=xl/sharedStrings.xml><?xml version="1.0" encoding="utf-8"?>
<sst xmlns="http://schemas.openxmlformats.org/spreadsheetml/2006/main" count="328" uniqueCount="162">
  <si>
    <t xml:space="preserve"> </t>
  </si>
  <si>
    <t>CAP.</t>
  </si>
  <si>
    <t>ENTRATA</t>
  </si>
  <si>
    <t>SPESA</t>
  </si>
  <si>
    <t>TOTALI</t>
  </si>
  <si>
    <t>PERCENTUALE DI INCIDENZA DELL'ENTRATA SULLA SPESA:</t>
  </si>
  <si>
    <t>MECC.</t>
  </si>
  <si>
    <t>EURO</t>
  </si>
  <si>
    <t>PROVENTI SOGGIORNI ANZIANI</t>
  </si>
  <si>
    <t>PROSPETTO RIEPILOGATIVO SERVIZI A DOMANDA INDIVIDUALE</t>
  </si>
  <si>
    <t>PROVENTI IMPIANTI SPORTIVI</t>
  </si>
  <si>
    <t>COSTI SOGGIORNI ANZIANI</t>
  </si>
  <si>
    <t>COSTI IMPIANTI SPORTIVI</t>
  </si>
  <si>
    <t>PERCENTUALE TOTALE DI INCIDENZA DELL'ENTRATA SULLA SPESA</t>
  </si>
  <si>
    <t>Provincia di Udine</t>
  </si>
  <si>
    <t>PROSPETTO RIEPILOGATIVO</t>
  </si>
  <si>
    <t>SERVIZI A DOMANDA INDIVIDUALE</t>
  </si>
  <si>
    <t>PROVENTI MENSE SCOLASTICHE</t>
  </si>
  <si>
    <t>COSTI MENSE SCOLASTICHE</t>
  </si>
  <si>
    <t>PROVENTI SERVIZIO ASILO NIDO</t>
  </si>
  <si>
    <t>COSTI SERVIZIO ASILO NIDO</t>
  </si>
  <si>
    <t>VARI</t>
  </si>
  <si>
    <t>COMUNE DI MANZANO</t>
  </si>
  <si>
    <t>PROVENTI CENTRI VACANZA</t>
  </si>
  <si>
    <t>455</t>
  </si>
  <si>
    <t>PROVENTI DA SERVIZI CENTRI VACANZE</t>
  </si>
  <si>
    <t>2343</t>
  </si>
  <si>
    <t>CENTRO VACANZE - ACQUISTO DI BENI</t>
  </si>
  <si>
    <t>2342</t>
  </si>
  <si>
    <t>285</t>
  </si>
  <si>
    <t>208/01</t>
  </si>
  <si>
    <t>PERCENTUALE DI INCIDENZA DELL'ENTRATA SULLA SPESA COMPLESSIVA</t>
  </si>
  <si>
    <t>365</t>
  </si>
  <si>
    <t>TARIFFE SERVIZIO PRE E POST ACCOGLIENZA NELLE SCUOLE</t>
  </si>
  <si>
    <t>1087</t>
  </si>
  <si>
    <t>1081</t>
  </si>
  <si>
    <t>1080</t>
  </si>
  <si>
    <t>vari</t>
  </si>
  <si>
    <t>370</t>
  </si>
  <si>
    <t>2126</t>
  </si>
  <si>
    <t>2125</t>
  </si>
  <si>
    <t>2127</t>
  </si>
  <si>
    <t>456</t>
  </si>
  <si>
    <t>2291</t>
  </si>
  <si>
    <t>PERSONALE</t>
  </si>
  <si>
    <t>2003</t>
  </si>
  <si>
    <t>2004</t>
  </si>
  <si>
    <t>360</t>
  </si>
  <si>
    <t>RETTE FREQUENZA ASILO NIDO COMUNALE</t>
  </si>
  <si>
    <t>208/2</t>
  </si>
  <si>
    <t>CONTRIBUTO REGIONALE PER GESTIONE ASILO NIDO</t>
  </si>
  <si>
    <t>350</t>
  </si>
  <si>
    <t>PROVENTI ILLUMINAZIONE VOTIVA</t>
  </si>
  <si>
    <t>N.B. Servizio in concessione</t>
  </si>
  <si>
    <t>PERSONALE OPERAIO</t>
  </si>
  <si>
    <t>PERSONALE SOCIO ASSISTENZIALE</t>
  </si>
  <si>
    <t>2304</t>
  </si>
  <si>
    <t>451</t>
  </si>
  <si>
    <t>PROVENTI DA SERVIZI DI ASSISTENZA ABITATIVA</t>
  </si>
  <si>
    <t>362</t>
  </si>
  <si>
    <t>PROVENTI DA TRASPORTO SCOLASTICO</t>
  </si>
  <si>
    <t>SPESE DI GESTIONE MENSE - ACQUISTO BENI</t>
  </si>
  <si>
    <t>COSTI CENTRI VACANZA</t>
  </si>
  <si>
    <t>PROVENTI SERVIZIO TRASPORTO SCOLASTICO</t>
  </si>
  <si>
    <t>COSTI SERVIZIO TRASPORTO SCOLASTICO</t>
  </si>
  <si>
    <t>PROVENTI SERVIZIO ILLUMINAZIONE VOTIVA</t>
  </si>
  <si>
    <t>PROVENTI SERVIZIO CASE MINIME</t>
  </si>
  <si>
    <t>COSTI GESTIONE CASE MINIME</t>
  </si>
  <si>
    <t>PERCENTUALE DI INCIDENZA DELL'ENTRATA DA UTENZA SULLA SPESA</t>
  </si>
  <si>
    <t>PERCENTUALE DI INCIDENZA DELL'ENTRATA  DA UTENZA SULLA SPESA</t>
  </si>
  <si>
    <t>ABBATTIMENTO RETTE ASILO NIDO</t>
  </si>
  <si>
    <t>1997</t>
  </si>
  <si>
    <t>371</t>
  </si>
  <si>
    <t>CANONE PISCINA COMUNALE</t>
  </si>
  <si>
    <t>457</t>
  </si>
  <si>
    <t>160</t>
  </si>
  <si>
    <t>PROVENTI SALE COMUNALI</t>
  </si>
  <si>
    <t>PROVENTI PISCINA COMUNALE</t>
  </si>
  <si>
    <t>PROVENTI SERVIZI DIVERSI (quota parte)</t>
  </si>
  <si>
    <t>PRESTAZIONE DI SERVIZI ORGANIZZAZIONE UFFICI (quota parte)</t>
  </si>
  <si>
    <t>%</t>
  </si>
  <si>
    <t>2135</t>
  </si>
  <si>
    <t>CONTRIBUTO SPESE GESTIONE IMPIANTI SPORTIVI</t>
  </si>
  <si>
    <t>PROVENTI MENSA SCOLASTICA</t>
  </si>
  <si>
    <t>364</t>
  </si>
  <si>
    <t>CONTRIBUTO PROVINCIALE PER INIZIATIVE A FAVORE DEI GIOVANI (parte)</t>
  </si>
  <si>
    <t>CENTRO VACANZE - CONTRATTO DI SERVIZIO</t>
  </si>
  <si>
    <t>GESTIONE MENSE SCOLASTICHE - ACQUISTO DI BENI</t>
  </si>
  <si>
    <t>1079</t>
  </si>
  <si>
    <t>GESTIONE MENSE SCOLASTICHE - MANUTENZIONI E RIPARAZIONI</t>
  </si>
  <si>
    <t>1082</t>
  </si>
  <si>
    <t>GESTIONE MENSE SCOLASTICHE - ALTRI SERVIZI</t>
  </si>
  <si>
    <t>PRE E POST ACCOGLIENZA NELLE SCUOLE - SERVIZI AUSILIARI</t>
  </si>
  <si>
    <t>proventi da impianti sportivi</t>
  </si>
  <si>
    <t>IMPIANTI SPORTIVI - ACQUISTO DI BENI</t>
  </si>
  <si>
    <t>IMPIANTI SPORTIVI - UTENZE E CANONI  (quota parte)</t>
  </si>
  <si>
    <t>IMPIANTI SPORTIVI - SERVIZI AUSILIARI</t>
  </si>
  <si>
    <t>VACANZE ANZIANI - PRESTAZIONE DI SERVIZI</t>
  </si>
  <si>
    <t>GESTIONE ASILO NIDO COMUNALE - CONTRATTO DI SERVIZIO</t>
  </si>
  <si>
    <t>GESTIONE ASILO NIDO COMUNALE - ACQUISTO DI BENI</t>
  </si>
  <si>
    <t>2005</t>
  </si>
  <si>
    <t>2006</t>
  </si>
  <si>
    <t>GESTIONE ASILO NIDO COMUNALE - MANUTENZIONI E RIPARAZIONI</t>
  </si>
  <si>
    <t>GESTIONE ASILO NIDO COMUNALE - UTENZE  E CANONI</t>
  </si>
  <si>
    <t>2302</t>
  </si>
  <si>
    <t>2131</t>
  </si>
  <si>
    <t>230</t>
  </si>
  <si>
    <t>TRASFERIMENTO DA AMBITO PER ABBATTIMENTO RETTE ASILO NIDO</t>
  </si>
  <si>
    <t>GESTIONE MENSE SCOLASTICHE - CONTRATTO DI SERVIZIO- quota parte</t>
  </si>
  <si>
    <t>1084</t>
  </si>
  <si>
    <t>GESTIONE MENSE SCOLASTICHE - CONTRATTO DI SERVIZIO- QUOTA PARTE</t>
  </si>
  <si>
    <t>IMPIANTI SPORTIVI - MANUTENZIONI E RIPARAZIONI - QUOTA PARTE</t>
  </si>
  <si>
    <t>2010</t>
  </si>
  <si>
    <t xml:space="preserve">PROVENTI SERVIZIO PRE E POST ACCOGLIENZA SCUOLE </t>
  </si>
  <si>
    <t>COSTI SERVIZIO PRE E POST ACCOGLIENZA NELLE SCUOLE MATERNE</t>
  </si>
  <si>
    <t>TRASPORTO SCOLASTICO- CONTRATTO DI SERVIZIO (quota parte)</t>
  </si>
  <si>
    <t>TRASPORTO - quota parte</t>
  </si>
  <si>
    <t>SERVIZIO CENTRI VACANZA  ANNO 2019</t>
  </si>
  <si>
    <t>SERVIZIO TRASPORTO SCOLASTICO   ANNO 2019</t>
  </si>
  <si>
    <t>SERVIZIO MENSA SCOLASTICA ANNO 2019</t>
  </si>
  <si>
    <t>SERVIZIO PRE E POST ACCOGLIENZA SCUOLE ANNO 2019</t>
  </si>
  <si>
    <t>SERVIZIO UTILIZZO IMPIANTI SPORTIVI ANNO 2019</t>
  </si>
  <si>
    <t>SERVIZIO SOGGIORNI ANZIANI ANNO 2019</t>
  </si>
  <si>
    <t>SERVIZIO NIDO D'INFANZIA ANNO 2019</t>
  </si>
  <si>
    <t>ILLUMINAZIONE VOTIVA ANNO 2019</t>
  </si>
  <si>
    <t>PISCINA COMUNALE ANNO 2019</t>
  </si>
  <si>
    <t>CASE MINIME ANNO 2019</t>
  </si>
  <si>
    <t>ANNO 2019</t>
  </si>
  <si>
    <t>diversi</t>
  </si>
  <si>
    <t>PROVENTI DA SERVIZI VACANZE ANZIANI (quota parte)</t>
  </si>
  <si>
    <t>SERVIZI AMMINISTRATIVI</t>
  </si>
  <si>
    <t>CONTRIBUTO REGIONALE (quota parte)</t>
  </si>
  <si>
    <t>UTENZE E CANONI</t>
  </si>
  <si>
    <t xml:space="preserve">PRESTAZIONE DI SERVIZI </t>
  </si>
  <si>
    <t>SALE COMUNALI ANNO 2019</t>
  </si>
  <si>
    <t>COSTI GESTIONE SERVIZIO SALE COMUNALI</t>
  </si>
  <si>
    <t>RENDICONTO 2019</t>
  </si>
  <si>
    <t xml:space="preserve">MINISTERO ISTRUZIONE RIMBORSO PASTI DOCENTI E NON DOCENTI </t>
  </si>
  <si>
    <t>2136</t>
  </si>
  <si>
    <t>CONTRATTO DI SERVIZIO GESTIONE POLISPORTIVO COMUNALE</t>
  </si>
  <si>
    <t>3.1.2.1.3</t>
  </si>
  <si>
    <t>PDC</t>
  </si>
  <si>
    <t>1.3.2.15.999</t>
  </si>
  <si>
    <t>1.3.2.15.6</t>
  </si>
  <si>
    <t>3.1.2.1.16</t>
  </si>
  <si>
    <t>1.3.2.15.2</t>
  </si>
  <si>
    <t>3.1.2.1.8</t>
  </si>
  <si>
    <t>2.1.1.1.1</t>
  </si>
  <si>
    <t>1.3.2.9.0</t>
  </si>
  <si>
    <t>3.1.2.1.999</t>
  </si>
  <si>
    <t>1.3.2.13.1</t>
  </si>
  <si>
    <t>3.1.2.1.6</t>
  </si>
  <si>
    <t>1.3.1.2.0</t>
  </si>
  <si>
    <t>1.3.2.5.0</t>
  </si>
  <si>
    <t>1.3.2.13.2</t>
  </si>
  <si>
    <t>1.4.4.1.1</t>
  </si>
  <si>
    <t>2.1.1.2.1</t>
  </si>
  <si>
    <t>3.1.2.1.2</t>
  </si>
  <si>
    <t>2.1.1.2.3</t>
  </si>
  <si>
    <t>1.3.2.15.10</t>
  </si>
  <si>
    <t>1.4.1.2.3</t>
  </si>
  <si>
    <t>3.1.2.1.14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</si>
</sst>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#,##0.00_ ;\-#,##0.00\ "/>
    <numFmt numFmtId="174" formatCode="0.000%"/>
    <numFmt numFmtId="175" formatCode="0.000"/>
  </numFmts>
  <fonts count="48">
    <font>
      <sz val="12"/>
      <name val="Times New Roman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Times New Roman"/>
      <family val="0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3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0" fontId="2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3" fontId="2" fillId="33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3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3" fontId="3" fillId="0" borderId="10" xfId="45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left" vertical="center" wrapText="1"/>
    </xf>
    <xf numFmtId="43" fontId="3" fillId="34" borderId="0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left" vertical="top" wrapText="1"/>
    </xf>
    <xf numFmtId="43" fontId="2" fillId="34" borderId="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center"/>
    </xf>
    <xf numFmtId="172" fontId="3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left" vertical="top" wrapText="1"/>
    </xf>
    <xf numFmtId="43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49" fontId="9" fillId="0" borderId="0" xfId="0" applyNumberFormat="1" applyFont="1" applyFill="1" applyAlignment="1">
      <alignment horizontal="left"/>
    </xf>
    <xf numFmtId="0" fontId="0" fillId="0" borderId="10" xfId="0" applyBorder="1" applyAlignment="1">
      <alignment/>
    </xf>
    <xf numFmtId="49" fontId="1" fillId="34" borderId="10" xfId="0" applyNumberFormat="1" applyFont="1" applyFill="1" applyBorder="1" applyAlignment="1">
      <alignment horizontal="left" vertical="center" wrapText="1"/>
    </xf>
    <xf numFmtId="10" fontId="3" fillId="34" borderId="1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4">
      <selection activeCell="A14" sqref="A14"/>
    </sheetView>
  </sheetViews>
  <sheetFormatPr defaultColWidth="9.00390625" defaultRowHeight="15.75"/>
  <cols>
    <col min="1" max="1" width="98.75390625" style="0" customWidth="1"/>
  </cols>
  <sheetData>
    <row r="1" ht="15">
      <c r="A1" s="22"/>
    </row>
    <row r="2" ht="15">
      <c r="A2" s="17"/>
    </row>
    <row r="3" ht="28.5" customHeight="1">
      <c r="A3" s="43" t="s">
        <v>22</v>
      </c>
    </row>
    <row r="4" ht="15">
      <c r="A4" s="43" t="s">
        <v>14</v>
      </c>
    </row>
    <row r="5" ht="15">
      <c r="A5" s="43"/>
    </row>
    <row r="6" ht="66.75" customHeight="1">
      <c r="A6" s="43"/>
    </row>
    <row r="7" ht="15">
      <c r="A7" s="43" t="s">
        <v>15</v>
      </c>
    </row>
    <row r="8" ht="15">
      <c r="A8" s="43" t="s">
        <v>16</v>
      </c>
    </row>
    <row r="9" ht="112.5" customHeight="1">
      <c r="A9" s="43"/>
    </row>
    <row r="10" ht="15">
      <c r="A10" s="43" t="s">
        <v>136</v>
      </c>
    </row>
    <row r="11" ht="15">
      <c r="A11" s="17"/>
    </row>
    <row r="12" ht="15">
      <c r="A12" s="17"/>
    </row>
    <row r="33" ht="15">
      <c r="A33" s="22"/>
    </row>
    <row r="35" ht="24">
      <c r="A35" s="20"/>
    </row>
    <row r="36" ht="24">
      <c r="A36" s="20"/>
    </row>
    <row r="37" ht="24">
      <c r="A37" s="20"/>
    </row>
    <row r="38" ht="24">
      <c r="A38" s="20"/>
    </row>
    <row r="39" ht="30">
      <c r="A39" s="21"/>
    </row>
    <row r="40" ht="30">
      <c r="A40" s="21"/>
    </row>
    <row r="41" ht="24">
      <c r="A41" s="20"/>
    </row>
    <row r="42" ht="24">
      <c r="A42" s="20"/>
    </row>
  </sheetData>
  <sheetProtection/>
  <printOptions/>
  <pageMargins left="0.3937007874015748" right="0.3937007874015748" top="1.4566929133858268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4" sqref="F4"/>
    </sheetView>
  </sheetViews>
  <sheetFormatPr defaultColWidth="9.00390625" defaultRowHeight="15.75"/>
  <cols>
    <col min="1" max="1" width="8.875" style="0" customWidth="1"/>
    <col min="2" max="2" width="6.25390625" style="0" customWidth="1"/>
    <col min="3" max="3" width="13.00390625" style="0" customWidth="1"/>
    <col min="4" max="4" width="11.625" style="0" customWidth="1"/>
    <col min="5" max="5" width="9.875" style="0" customWidth="1"/>
    <col min="6" max="6" width="7.375" style="0" customWidth="1"/>
    <col min="7" max="7" width="9.125" style="0" customWidth="1"/>
    <col min="8" max="8" width="12.625" style="0" customWidth="1"/>
  </cols>
  <sheetData>
    <row r="1" spans="1:8" s="49" customFormat="1" ht="55.5" customHeight="1">
      <c r="A1" s="88" t="s">
        <v>125</v>
      </c>
      <c r="B1" s="89"/>
      <c r="C1" s="89"/>
      <c r="D1" s="89"/>
      <c r="E1" s="89"/>
      <c r="F1" s="89"/>
      <c r="G1" s="89"/>
      <c r="H1" s="90"/>
    </row>
    <row r="2" spans="1:8" s="51" customFormat="1" ht="17.25" customHeight="1">
      <c r="A2" s="46"/>
      <c r="B2" s="47"/>
      <c r="C2" s="47"/>
      <c r="D2" s="47"/>
      <c r="E2" s="47"/>
      <c r="F2" s="47"/>
      <c r="G2" s="47"/>
      <c r="H2" s="50"/>
    </row>
    <row r="3" spans="1:8" ht="15">
      <c r="A3" s="12" t="s">
        <v>141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141</v>
      </c>
      <c r="G3" s="12" t="s">
        <v>3</v>
      </c>
      <c r="H3" s="12" t="s">
        <v>7</v>
      </c>
    </row>
    <row r="4" spans="1:8" ht="40.5" customHeight="1">
      <c r="A4" s="29" t="s">
        <v>151</v>
      </c>
      <c r="B4" s="2" t="s">
        <v>72</v>
      </c>
      <c r="C4" s="48" t="s">
        <v>73</v>
      </c>
      <c r="D4" s="35">
        <v>20960.64</v>
      </c>
      <c r="E4" s="34"/>
      <c r="F4" s="34"/>
      <c r="G4" s="36"/>
      <c r="H4" s="35"/>
    </row>
    <row r="5" spans="1:8" ht="48.75" customHeight="1">
      <c r="A5" s="2"/>
      <c r="B5" s="2"/>
      <c r="C5" s="3"/>
      <c r="D5" s="4"/>
      <c r="E5" s="2"/>
      <c r="F5" s="2"/>
      <c r="G5" s="3"/>
      <c r="H5" s="4"/>
    </row>
    <row r="6" spans="1:8" ht="48.75" customHeight="1">
      <c r="A6" s="2"/>
      <c r="B6" s="2"/>
      <c r="C6" s="3"/>
      <c r="D6" s="4"/>
      <c r="E6" s="2"/>
      <c r="F6" s="2"/>
      <c r="G6" s="3"/>
      <c r="H6" s="4"/>
    </row>
    <row r="7" spans="1:8" ht="48.75" customHeight="1">
      <c r="A7" s="2"/>
      <c r="B7" s="2"/>
      <c r="C7" s="3"/>
      <c r="D7" s="4"/>
      <c r="E7" s="2"/>
      <c r="F7" s="2"/>
      <c r="G7" s="3"/>
      <c r="H7" s="4"/>
    </row>
    <row r="8" spans="1:8" ht="45.75" customHeight="1">
      <c r="A8" s="2"/>
      <c r="B8" s="2"/>
      <c r="C8" s="3"/>
      <c r="D8" s="4"/>
      <c r="E8" s="2"/>
      <c r="F8" s="2"/>
      <c r="G8" s="3"/>
      <c r="H8" s="4"/>
    </row>
    <row r="9" spans="1:8" ht="15">
      <c r="A9" s="5"/>
      <c r="B9" s="5"/>
      <c r="C9" s="6" t="s">
        <v>4</v>
      </c>
      <c r="D9" s="15">
        <f>SUM(D4:D8)</f>
        <v>20960.64</v>
      </c>
      <c r="E9" s="5"/>
      <c r="F9" s="5"/>
      <c r="G9" s="6" t="s">
        <v>4</v>
      </c>
      <c r="H9" s="15">
        <f>SUM(H4:H8)</f>
        <v>0</v>
      </c>
    </row>
    <row r="10" spans="1:8" ht="15">
      <c r="A10" s="7"/>
      <c r="B10" s="7"/>
      <c r="C10" s="8"/>
      <c r="D10" s="8"/>
      <c r="E10" s="7"/>
      <c r="F10" s="7"/>
      <c r="G10" s="8"/>
      <c r="H10" s="8"/>
    </row>
    <row r="11" spans="1:8" ht="15">
      <c r="A11" s="82" t="s">
        <v>31</v>
      </c>
      <c r="B11" s="83"/>
      <c r="C11" s="83"/>
      <c r="D11" s="83"/>
      <c r="E11" s="83"/>
      <c r="F11" s="83"/>
      <c r="G11" s="84"/>
      <c r="H11" s="9"/>
    </row>
    <row r="14" ht="15">
      <c r="A14" t="s">
        <v>53</v>
      </c>
    </row>
  </sheetData>
  <sheetProtection/>
  <mergeCells count="2">
    <mergeCell ref="A11:G11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N7" sqref="N7"/>
    </sheetView>
  </sheetViews>
  <sheetFormatPr defaultColWidth="9.00390625" defaultRowHeight="15.75"/>
  <cols>
    <col min="2" max="2" width="6.00390625" style="0" customWidth="1"/>
    <col min="3" max="3" width="17.75390625" style="0" customWidth="1"/>
    <col min="6" max="6" width="6.625" style="0" customWidth="1"/>
    <col min="7" max="7" width="19.375" style="0" customWidth="1"/>
  </cols>
  <sheetData>
    <row r="1" spans="1:8" ht="17.25">
      <c r="A1" s="81" t="s">
        <v>126</v>
      </c>
      <c r="B1" s="81"/>
      <c r="C1" s="81"/>
      <c r="D1" s="81"/>
      <c r="E1" s="81"/>
      <c r="F1" s="81"/>
      <c r="G1" s="81"/>
      <c r="H1" s="81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141</v>
      </c>
      <c r="B3" s="12" t="s">
        <v>1</v>
      </c>
      <c r="C3" s="13" t="s">
        <v>2</v>
      </c>
      <c r="D3" s="12" t="s">
        <v>7</v>
      </c>
      <c r="E3" s="12" t="s">
        <v>141</v>
      </c>
      <c r="F3" s="12" t="s">
        <v>1</v>
      </c>
      <c r="G3" s="12" t="s">
        <v>3</v>
      </c>
      <c r="H3" s="12" t="s">
        <v>7</v>
      </c>
    </row>
    <row r="4" spans="1:8" s="32" customFormat="1" ht="45" customHeight="1">
      <c r="A4" s="29" t="s">
        <v>149</v>
      </c>
      <c r="B4" s="29" t="s">
        <v>57</v>
      </c>
      <c r="C4" s="30" t="s">
        <v>58</v>
      </c>
      <c r="D4" s="31">
        <v>8150</v>
      </c>
      <c r="E4" s="29"/>
      <c r="F4" s="29" t="s">
        <v>21</v>
      </c>
      <c r="G4" s="30" t="s">
        <v>55</v>
      </c>
      <c r="H4" s="31">
        <f>17*36</f>
        <v>612</v>
      </c>
    </row>
    <row r="5" spans="1:8" s="32" customFormat="1" ht="45" customHeight="1">
      <c r="A5" s="29" t="s">
        <v>156</v>
      </c>
      <c r="B5" s="29" t="s">
        <v>30</v>
      </c>
      <c r="C5" s="69" t="s">
        <v>131</v>
      </c>
      <c r="D5" s="71">
        <v>4500</v>
      </c>
      <c r="E5" s="29"/>
      <c r="F5" s="29" t="s">
        <v>21</v>
      </c>
      <c r="G5" s="30" t="s">
        <v>54</v>
      </c>
      <c r="H5" s="31">
        <f>17*(6*12)</f>
        <v>1224</v>
      </c>
    </row>
    <row r="6" spans="1:8" s="32" customFormat="1" ht="45" customHeight="1">
      <c r="A6" s="29"/>
      <c r="B6" s="29"/>
      <c r="C6" s="30"/>
      <c r="D6" s="31"/>
      <c r="E6" s="29" t="s">
        <v>153</v>
      </c>
      <c r="F6" s="29" t="s">
        <v>56</v>
      </c>
      <c r="G6" s="30" t="s">
        <v>132</v>
      </c>
      <c r="H6" s="31">
        <v>14375.14</v>
      </c>
    </row>
    <row r="7" spans="1:8" s="32" customFormat="1" ht="45" customHeight="1">
      <c r="A7" s="29"/>
      <c r="B7" s="29"/>
      <c r="C7" s="30"/>
      <c r="D7" s="31"/>
      <c r="E7" s="29" t="s">
        <v>148</v>
      </c>
      <c r="F7" s="29" t="s">
        <v>104</v>
      </c>
      <c r="G7" s="30" t="s">
        <v>133</v>
      </c>
      <c r="H7" s="31">
        <v>585.6</v>
      </c>
    </row>
    <row r="8" spans="1:8" ht="15">
      <c r="A8" s="23"/>
      <c r="B8" s="23"/>
      <c r="C8" s="24" t="s">
        <v>4</v>
      </c>
      <c r="D8" s="25">
        <f>SUM(D4:D7)</f>
        <v>12650</v>
      </c>
      <c r="E8" s="23"/>
      <c r="F8" s="23"/>
      <c r="G8" s="24" t="s">
        <v>4</v>
      </c>
      <c r="H8" s="25">
        <f>SUM(H4:H7)</f>
        <v>16796.739999999998</v>
      </c>
    </row>
    <row r="9" spans="1:8" ht="15">
      <c r="A9" s="27"/>
      <c r="B9" s="27"/>
      <c r="C9" s="28"/>
      <c r="D9" s="28"/>
      <c r="E9" s="27"/>
      <c r="F9" s="27"/>
      <c r="G9" s="28"/>
      <c r="H9" s="28"/>
    </row>
    <row r="10" spans="1:8" ht="15">
      <c r="A10" s="82" t="s">
        <v>31</v>
      </c>
      <c r="B10" s="83"/>
      <c r="C10" s="83"/>
      <c r="D10" s="83"/>
      <c r="E10" s="83"/>
      <c r="F10" s="83"/>
      <c r="G10" s="84"/>
      <c r="H10" s="9">
        <f>D8/H8</f>
        <v>0.7531223320715806</v>
      </c>
    </row>
    <row r="11" spans="1:8" ht="15">
      <c r="A11" s="82" t="s">
        <v>68</v>
      </c>
      <c r="B11" s="83"/>
      <c r="C11" s="83"/>
      <c r="D11" s="83"/>
      <c r="E11" s="83"/>
      <c r="F11" s="83"/>
      <c r="G11" s="84"/>
      <c r="H11" s="9">
        <f>D4/H8</f>
        <v>0.4852132020856429</v>
      </c>
    </row>
  </sheetData>
  <sheetProtection/>
  <mergeCells count="3">
    <mergeCell ref="A1:H1"/>
    <mergeCell ref="A10:G10"/>
    <mergeCell ref="A11:G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5" sqref="K5"/>
    </sheetView>
  </sheetViews>
  <sheetFormatPr defaultColWidth="9.00390625" defaultRowHeight="15.75"/>
  <sheetData>
    <row r="1" spans="1:8" ht="17.25">
      <c r="A1" s="81" t="s">
        <v>134</v>
      </c>
      <c r="B1" s="81"/>
      <c r="C1" s="81"/>
      <c r="D1" s="81"/>
      <c r="E1" s="81"/>
      <c r="F1" s="81"/>
      <c r="G1" s="81"/>
      <c r="H1" s="81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141</v>
      </c>
      <c r="B3" s="12" t="s">
        <v>1</v>
      </c>
      <c r="C3" s="13" t="s">
        <v>2</v>
      </c>
      <c r="D3" s="12" t="s">
        <v>7</v>
      </c>
      <c r="E3" s="12" t="s">
        <v>141</v>
      </c>
      <c r="F3" s="12" t="s">
        <v>1</v>
      </c>
      <c r="G3" s="12" t="s">
        <v>3</v>
      </c>
      <c r="H3" s="12" t="s">
        <v>7</v>
      </c>
    </row>
    <row r="4" spans="1:12" ht="51">
      <c r="A4" t="s">
        <v>149</v>
      </c>
      <c r="B4" s="29" t="s">
        <v>74</v>
      </c>
      <c r="C4" s="30" t="s">
        <v>78</v>
      </c>
      <c r="D4" s="31">
        <v>2041.2</v>
      </c>
      <c r="E4" t="s">
        <v>153</v>
      </c>
      <c r="F4" s="29" t="s">
        <v>75</v>
      </c>
      <c r="G4" s="30" t="s">
        <v>79</v>
      </c>
      <c r="H4" s="31">
        <v>1838</v>
      </c>
      <c r="L4" s="73"/>
    </row>
    <row r="5" spans="1:8" ht="15">
      <c r="A5" s="29"/>
      <c r="B5" s="29"/>
      <c r="C5" s="30"/>
      <c r="D5" s="31"/>
      <c r="E5" s="29"/>
      <c r="F5" s="29" t="s">
        <v>21</v>
      </c>
      <c r="G5" s="30" t="s">
        <v>44</v>
      </c>
      <c r="H5" s="31">
        <f>17*(3*12)</f>
        <v>612</v>
      </c>
    </row>
    <row r="6" spans="1:8" ht="15">
      <c r="A6" s="29"/>
      <c r="B6" s="29"/>
      <c r="C6" s="30"/>
      <c r="D6" s="31"/>
      <c r="E6" s="29"/>
      <c r="F6" s="29"/>
      <c r="G6" s="30"/>
      <c r="H6" s="31"/>
    </row>
    <row r="7" spans="1:8" ht="15">
      <c r="A7" s="29"/>
      <c r="B7" s="29"/>
      <c r="C7" s="30"/>
      <c r="D7" s="31"/>
      <c r="E7" s="29"/>
      <c r="F7" s="29"/>
      <c r="G7" s="30"/>
      <c r="H7" s="31"/>
    </row>
    <row r="8" spans="1:10" ht="15">
      <c r="A8" s="23"/>
      <c r="B8" s="23"/>
      <c r="C8" s="24" t="s">
        <v>4</v>
      </c>
      <c r="D8" s="25">
        <f>SUM(D4:D7)</f>
        <v>2041.2</v>
      </c>
      <c r="E8" s="23"/>
      <c r="F8" s="23"/>
      <c r="G8" s="24" t="s">
        <v>4</v>
      </c>
      <c r="H8" s="25">
        <f>SUM(H4:H7)</f>
        <v>2450</v>
      </c>
      <c r="J8" s="73"/>
    </row>
    <row r="9" spans="1:8" ht="15">
      <c r="A9" s="27"/>
      <c r="B9" s="27"/>
      <c r="C9" s="28"/>
      <c r="D9" s="28"/>
      <c r="E9" s="27"/>
      <c r="F9" s="27"/>
      <c r="G9" s="28"/>
      <c r="H9" s="28"/>
    </row>
    <row r="10" spans="1:10" ht="15">
      <c r="A10" s="82" t="s">
        <v>31</v>
      </c>
      <c r="B10" s="83"/>
      <c r="C10" s="83"/>
      <c r="D10" s="83"/>
      <c r="E10" s="83"/>
      <c r="F10" s="83"/>
      <c r="G10" s="84"/>
      <c r="H10" s="9">
        <f>D8/H8</f>
        <v>0.8331428571428572</v>
      </c>
      <c r="J10" s="73"/>
    </row>
    <row r="11" spans="1:8" ht="15">
      <c r="A11" s="82" t="s">
        <v>68</v>
      </c>
      <c r="B11" s="83"/>
      <c r="C11" s="83"/>
      <c r="D11" s="83"/>
      <c r="E11" s="83"/>
      <c r="F11" s="83"/>
      <c r="G11" s="84"/>
      <c r="H11" s="9">
        <f>D4/H8</f>
        <v>0.8331428571428572</v>
      </c>
    </row>
  </sheetData>
  <sheetProtection/>
  <mergeCells count="3">
    <mergeCell ref="A1:H1"/>
    <mergeCell ref="A10:G10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9" sqref="E9"/>
    </sheetView>
  </sheetViews>
  <sheetFormatPr defaultColWidth="9.00390625" defaultRowHeight="15.75"/>
  <cols>
    <col min="1" max="1" width="30.50390625" style="0" customWidth="1"/>
    <col min="2" max="2" width="10.50390625" style="0" customWidth="1"/>
    <col min="3" max="3" width="30.25390625" style="0" customWidth="1"/>
    <col min="4" max="4" width="11.375" style="0" bestFit="1" customWidth="1"/>
    <col min="5" max="5" width="9.00390625" style="32" customWidth="1"/>
  </cols>
  <sheetData>
    <row r="1" spans="1:5" ht="17.25">
      <c r="A1" s="81" t="s">
        <v>9</v>
      </c>
      <c r="B1" s="81"/>
      <c r="C1" s="81"/>
      <c r="D1" s="81"/>
      <c r="E1" s="81"/>
    </row>
    <row r="2" spans="1:4" ht="17.25">
      <c r="A2" s="16"/>
      <c r="B2" s="16"/>
      <c r="C2" s="16"/>
      <c r="D2" s="16"/>
    </row>
    <row r="3" spans="1:5" ht="17.25">
      <c r="A3" s="81" t="s">
        <v>127</v>
      </c>
      <c r="B3" s="81"/>
      <c r="C3" s="81"/>
      <c r="D3" s="81"/>
      <c r="E3" s="81"/>
    </row>
    <row r="4" spans="1:4" ht="15">
      <c r="A4" s="1"/>
      <c r="B4" s="1"/>
      <c r="C4" s="1"/>
      <c r="D4" s="1"/>
    </row>
    <row r="5" spans="1:5" ht="30" customHeight="1">
      <c r="A5" s="67" t="s">
        <v>2</v>
      </c>
      <c r="B5" s="12" t="s">
        <v>7</v>
      </c>
      <c r="C5" s="68" t="s">
        <v>3</v>
      </c>
      <c r="D5" s="12" t="s">
        <v>7</v>
      </c>
      <c r="E5" s="12" t="s">
        <v>80</v>
      </c>
    </row>
    <row r="6" spans="1:5" ht="30" customHeight="1">
      <c r="A6" s="40" t="s">
        <v>17</v>
      </c>
      <c r="B6" s="71">
        <f>MENSE!D10</f>
        <v>131810.95</v>
      </c>
      <c r="C6" s="78" t="s">
        <v>18</v>
      </c>
      <c r="D6" s="71">
        <f>MENSE!H10</f>
        <v>224344.50000000003</v>
      </c>
      <c r="E6" s="79">
        <f aca="true" t="shared" si="0" ref="E6:E13">B6/D6</f>
        <v>0.5875381388890746</v>
      </c>
    </row>
    <row r="7" spans="1:5" ht="39">
      <c r="A7" s="40" t="s">
        <v>113</v>
      </c>
      <c r="B7" s="71"/>
      <c r="C7" s="78" t="s">
        <v>114</v>
      </c>
      <c r="D7" s="71"/>
      <c r="E7" s="79"/>
    </row>
    <row r="8" spans="1:5" ht="30" customHeight="1">
      <c r="A8" s="40" t="s">
        <v>63</v>
      </c>
      <c r="B8" s="71">
        <f>'TRASPORTO SCOLASTICO'!D14</f>
        <v>12262.1</v>
      </c>
      <c r="C8" s="78" t="s">
        <v>64</v>
      </c>
      <c r="D8" s="71">
        <f>'TRASPORTO SCOLASTICO'!H14</f>
        <v>89555.09</v>
      </c>
      <c r="E8" s="79">
        <f t="shared" si="0"/>
        <v>0.13692242395155876</v>
      </c>
    </row>
    <row r="9" spans="1:5" ht="30" customHeight="1">
      <c r="A9" s="40" t="s">
        <v>10</v>
      </c>
      <c r="B9" s="71">
        <f>'IMP-SPORTIVI'!D11</f>
        <v>22429.2</v>
      </c>
      <c r="C9" s="78" t="s">
        <v>12</v>
      </c>
      <c r="D9" s="71">
        <f>'IMP-SPORTIVI'!H11</f>
        <v>162737.74</v>
      </c>
      <c r="E9" s="79">
        <f t="shared" si="0"/>
        <v>0.13782420721831334</v>
      </c>
    </row>
    <row r="10" spans="1:5" ht="30" customHeight="1">
      <c r="A10" s="40" t="s">
        <v>8</v>
      </c>
      <c r="B10" s="71">
        <f>'SOGG.ANZIANI'!D9</f>
        <v>704</v>
      </c>
      <c r="C10" s="78" t="s">
        <v>11</v>
      </c>
      <c r="D10" s="71">
        <f>'SOGG.ANZIANI'!H9</f>
        <v>762.82</v>
      </c>
      <c r="E10" s="79">
        <f t="shared" si="0"/>
        <v>0.9228913767336986</v>
      </c>
    </row>
    <row r="11" spans="1:5" ht="30" customHeight="1">
      <c r="A11" s="40" t="s">
        <v>23</v>
      </c>
      <c r="B11" s="71">
        <f>'CENTRI VACANZA'!D10</f>
        <v>9101</v>
      </c>
      <c r="C11" s="78" t="s">
        <v>62</v>
      </c>
      <c r="D11" s="71">
        <f>'CENTRI VACANZA'!H10</f>
        <v>14320.18</v>
      </c>
      <c r="E11" s="79">
        <f t="shared" si="0"/>
        <v>0.6355367041475736</v>
      </c>
    </row>
    <row r="12" spans="1:5" ht="30" customHeight="1">
      <c r="A12" s="41" t="s">
        <v>19</v>
      </c>
      <c r="B12" s="71">
        <f>'ASILO NIDO'!D11</f>
        <v>214393.16</v>
      </c>
      <c r="C12" s="78" t="s">
        <v>20</v>
      </c>
      <c r="D12" s="71">
        <f>'ASILO NIDO'!H11</f>
        <v>278603.54999999993</v>
      </c>
      <c r="E12" s="79">
        <f t="shared" si="0"/>
        <v>0.7695277393270834</v>
      </c>
    </row>
    <row r="13" spans="1:5" s="32" customFormat="1" ht="30" customHeight="1">
      <c r="A13" s="40" t="s">
        <v>66</v>
      </c>
      <c r="B13" s="71">
        <f>'CASE MINIME'!D8</f>
        <v>12650</v>
      </c>
      <c r="C13" s="78" t="s">
        <v>67</v>
      </c>
      <c r="D13" s="71">
        <f>'CASE MINIME'!H8</f>
        <v>16796.739999999998</v>
      </c>
      <c r="E13" s="79">
        <f t="shared" si="0"/>
        <v>0.7531223320715806</v>
      </c>
    </row>
    <row r="14" spans="1:5" s="32" customFormat="1" ht="30" customHeight="1">
      <c r="A14" s="40" t="s">
        <v>65</v>
      </c>
      <c r="B14" s="71">
        <f>'ILLUMINAZIONE VOTIVA'!D7</f>
        <v>2761.45</v>
      </c>
      <c r="C14" s="78"/>
      <c r="D14" s="71"/>
      <c r="E14" s="79"/>
    </row>
    <row r="15" spans="1:8" ht="30" customHeight="1">
      <c r="A15" s="41" t="s">
        <v>76</v>
      </c>
      <c r="B15" s="71">
        <f>'SALE COMUNALI'!D8</f>
        <v>2041.2</v>
      </c>
      <c r="C15" s="78" t="s">
        <v>135</v>
      </c>
      <c r="D15" s="71">
        <f>'SALE COMUNALI'!H8</f>
        <v>2450</v>
      </c>
      <c r="E15" s="79">
        <f>B15/D15</f>
        <v>0.8331428571428572</v>
      </c>
      <c r="H15" s="32"/>
    </row>
    <row r="16" spans="1:5" ht="30" customHeight="1">
      <c r="A16" s="55" t="s">
        <v>77</v>
      </c>
      <c r="B16" s="71">
        <f>PISCINA!D9</f>
        <v>20960.64</v>
      </c>
      <c r="C16" s="78"/>
      <c r="D16" s="71"/>
      <c r="E16" s="79"/>
    </row>
    <row r="17" spans="1:5" ht="30" customHeight="1">
      <c r="A17" s="42" t="s">
        <v>4</v>
      </c>
      <c r="B17" s="25">
        <f>SUM(B6:B16)</f>
        <v>429113.70000000007</v>
      </c>
      <c r="C17" s="42" t="s">
        <v>4</v>
      </c>
      <c r="D17" s="25">
        <f>SUM(D6:D16)</f>
        <v>789570.6199999999</v>
      </c>
      <c r="E17" s="75"/>
    </row>
    <row r="18" spans="1:5" ht="30" customHeight="1">
      <c r="A18" s="91" t="s">
        <v>13</v>
      </c>
      <c r="B18" s="92"/>
      <c r="C18" s="93"/>
      <c r="D18" s="9">
        <f>B17/D17</f>
        <v>0.5434772889599161</v>
      </c>
      <c r="E18" s="75"/>
    </row>
    <row r="19" ht="30" customHeight="1"/>
    <row r="20" ht="30" customHeight="1"/>
    <row r="24" spans="1:4" ht="15">
      <c r="A24" s="74"/>
      <c r="B24" s="74"/>
      <c r="C24" s="74"/>
      <c r="D24" s="73"/>
    </row>
    <row r="25" spans="1:3" ht="15">
      <c r="A25" s="74"/>
      <c r="B25" s="74"/>
      <c r="C25" s="74"/>
    </row>
  </sheetData>
  <sheetProtection/>
  <mergeCells count="3">
    <mergeCell ref="A18:C18"/>
    <mergeCell ref="A1:E1"/>
    <mergeCell ref="A3:E3"/>
  </mergeCells>
  <printOptions horizontalCentered="1" vertic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1" t="s">
        <v>117</v>
      </c>
      <c r="B1" s="81"/>
      <c r="C1" s="81"/>
      <c r="D1" s="81"/>
      <c r="E1" s="81"/>
      <c r="F1" s="81"/>
      <c r="G1" s="81"/>
      <c r="H1" s="81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141</v>
      </c>
      <c r="B3" s="12" t="s">
        <v>1</v>
      </c>
      <c r="C3" s="13" t="s">
        <v>2</v>
      </c>
      <c r="D3" s="12" t="s">
        <v>7</v>
      </c>
      <c r="E3" s="12" t="s">
        <v>141</v>
      </c>
      <c r="F3" s="12" t="s">
        <v>1</v>
      </c>
      <c r="G3" s="12" t="s">
        <v>3</v>
      </c>
      <c r="H3" s="12" t="s">
        <v>7</v>
      </c>
    </row>
    <row r="4" spans="1:8" s="32" customFormat="1" ht="20.25">
      <c r="A4" s="29" t="s">
        <v>140</v>
      </c>
      <c r="B4" s="34" t="s">
        <v>24</v>
      </c>
      <c r="C4" s="30" t="s">
        <v>25</v>
      </c>
      <c r="D4" s="35">
        <v>3101</v>
      </c>
      <c r="E4" s="34"/>
      <c r="F4" s="34" t="s">
        <v>26</v>
      </c>
      <c r="G4" s="30" t="s">
        <v>27</v>
      </c>
      <c r="H4" s="35">
        <v>0</v>
      </c>
    </row>
    <row r="5" spans="1:8" s="32" customFormat="1" ht="30">
      <c r="A5" s="34"/>
      <c r="B5" s="34" t="s">
        <v>29</v>
      </c>
      <c r="C5" s="30" t="s">
        <v>85</v>
      </c>
      <c r="D5" s="35">
        <v>0</v>
      </c>
      <c r="E5" s="29" t="s">
        <v>142</v>
      </c>
      <c r="F5" s="34" t="s">
        <v>28</v>
      </c>
      <c r="G5" s="30" t="s">
        <v>86</v>
      </c>
      <c r="H5" s="35">
        <v>12022.5</v>
      </c>
    </row>
    <row r="6" spans="1:8" s="32" customFormat="1" ht="20.25">
      <c r="A6" s="29" t="s">
        <v>156</v>
      </c>
      <c r="B6" s="34" t="s">
        <v>30</v>
      </c>
      <c r="C6" s="69" t="s">
        <v>131</v>
      </c>
      <c r="D6" s="70">
        <v>6000</v>
      </c>
      <c r="E6" s="34"/>
      <c r="F6" s="34"/>
      <c r="G6" s="30"/>
      <c r="H6" s="35"/>
    </row>
    <row r="7" spans="1:8" s="32" customFormat="1" ht="15">
      <c r="A7" s="34"/>
      <c r="B7" s="34"/>
      <c r="C7" s="30"/>
      <c r="D7" s="35"/>
      <c r="E7" s="29"/>
      <c r="F7" s="34" t="s">
        <v>109</v>
      </c>
      <c r="G7" s="30" t="s">
        <v>116</v>
      </c>
      <c r="H7" s="35"/>
    </row>
    <row r="8" spans="1:8" s="32" customFormat="1" ht="40.5">
      <c r="A8" s="34"/>
      <c r="B8" s="34"/>
      <c r="C8" s="30"/>
      <c r="D8" s="35"/>
      <c r="E8" s="29" t="s">
        <v>143</v>
      </c>
      <c r="F8" s="29" t="s">
        <v>36</v>
      </c>
      <c r="G8" s="30" t="s">
        <v>108</v>
      </c>
      <c r="H8" s="35">
        <v>2297.68</v>
      </c>
    </row>
    <row r="9" spans="1:8" s="32" customFormat="1" ht="15">
      <c r="A9" s="34"/>
      <c r="B9" s="34"/>
      <c r="C9" s="30"/>
      <c r="D9" s="35"/>
      <c r="E9" s="34"/>
      <c r="F9" s="34"/>
      <c r="G9" s="30"/>
      <c r="H9" s="35"/>
    </row>
    <row r="10" spans="1:8" ht="15.75" customHeight="1">
      <c r="A10" s="5"/>
      <c r="B10" s="5"/>
      <c r="C10" s="6" t="s">
        <v>4</v>
      </c>
      <c r="D10" s="15">
        <f>SUM(D4:D9)</f>
        <v>9101</v>
      </c>
      <c r="E10" s="5"/>
      <c r="F10" s="5"/>
      <c r="G10" s="6" t="s">
        <v>4</v>
      </c>
      <c r="H10" s="15">
        <f>SUM(H4:H9)</f>
        <v>14320.18</v>
      </c>
    </row>
    <row r="11" spans="1:8" ht="30" customHeight="1">
      <c r="A11" s="7"/>
      <c r="B11" s="7"/>
      <c r="C11" s="8"/>
      <c r="D11" s="8"/>
      <c r="E11" s="7"/>
      <c r="F11" s="7"/>
      <c r="G11" s="8"/>
      <c r="H11" s="8"/>
    </row>
    <row r="12" spans="1:8" ht="15.75" customHeight="1">
      <c r="A12" s="82" t="s">
        <v>31</v>
      </c>
      <c r="B12" s="83"/>
      <c r="C12" s="83"/>
      <c r="D12" s="83"/>
      <c r="E12" s="83"/>
      <c r="F12" s="83"/>
      <c r="G12" s="84"/>
      <c r="H12" s="9">
        <f>PRODUCT(D10,1/H10)</f>
        <v>0.6355367041475736</v>
      </c>
    </row>
    <row r="13" spans="1:8" ht="15.75" customHeight="1">
      <c r="A13" s="82" t="s">
        <v>68</v>
      </c>
      <c r="B13" s="83"/>
      <c r="C13" s="83"/>
      <c r="D13" s="83"/>
      <c r="E13" s="83"/>
      <c r="F13" s="83"/>
      <c r="G13" s="84"/>
      <c r="H13" s="9">
        <f>D4/H10</f>
        <v>0.21654755736310577</v>
      </c>
    </row>
    <row r="16" spans="1:8" ht="15">
      <c r="A16" s="18"/>
      <c r="B16" s="18"/>
      <c r="C16" s="18"/>
      <c r="D16" s="18"/>
      <c r="E16" s="18"/>
      <c r="F16" s="18"/>
      <c r="G16" s="18"/>
      <c r="H16" s="18"/>
    </row>
    <row r="17" spans="1:8" ht="17.25">
      <c r="A17" s="85"/>
      <c r="B17" s="85"/>
      <c r="C17" s="85"/>
      <c r="D17" s="85"/>
      <c r="E17" s="85"/>
      <c r="F17" s="85"/>
      <c r="G17" s="85"/>
      <c r="H17" s="85"/>
    </row>
    <row r="18" spans="1:8" ht="15">
      <c r="A18" s="56"/>
      <c r="B18" s="56"/>
      <c r="C18" s="56"/>
      <c r="D18" s="56"/>
      <c r="E18" s="56"/>
      <c r="F18" s="56"/>
      <c r="G18" s="56"/>
      <c r="H18" s="56"/>
    </row>
    <row r="19" spans="1:8" ht="15">
      <c r="A19" s="57"/>
      <c r="B19" s="57"/>
      <c r="C19" s="58"/>
      <c r="D19" s="57"/>
      <c r="E19" s="57"/>
      <c r="F19" s="57"/>
      <c r="G19" s="57"/>
      <c r="H19" s="57"/>
    </row>
    <row r="20" spans="1:8" s="32" customFormat="1" ht="15">
      <c r="A20" s="59"/>
      <c r="B20" s="59"/>
      <c r="C20" s="60"/>
      <c r="D20" s="61"/>
      <c r="E20" s="59"/>
      <c r="F20" s="59"/>
      <c r="G20" s="60"/>
      <c r="H20" s="61"/>
    </row>
    <row r="21" spans="1:8" s="32" customFormat="1" ht="15">
      <c r="A21" s="59"/>
      <c r="B21" s="59"/>
      <c r="C21" s="60"/>
      <c r="D21" s="61"/>
      <c r="E21" s="59"/>
      <c r="F21" s="59"/>
      <c r="G21" s="60"/>
      <c r="H21" s="61"/>
    </row>
    <row r="22" spans="1:8" s="32" customFormat="1" ht="15">
      <c r="A22" s="59"/>
      <c r="B22" s="59"/>
      <c r="C22" s="60"/>
      <c r="D22" s="61"/>
      <c r="E22" s="59"/>
      <c r="F22" s="59"/>
      <c r="G22" s="60"/>
      <c r="H22" s="61"/>
    </row>
    <row r="23" spans="1:8" s="32" customFormat="1" ht="15">
      <c r="A23" s="59"/>
      <c r="B23" s="59"/>
      <c r="C23" s="60"/>
      <c r="D23" s="61"/>
      <c r="E23" s="59"/>
      <c r="F23" s="59"/>
      <c r="G23" s="60"/>
      <c r="H23" s="61"/>
    </row>
    <row r="24" spans="1:8" s="32" customFormat="1" ht="15">
      <c r="A24" s="59"/>
      <c r="B24" s="59"/>
      <c r="C24" s="60"/>
      <c r="D24" s="61"/>
      <c r="E24" s="59"/>
      <c r="F24" s="59"/>
      <c r="G24" s="60"/>
      <c r="H24" s="61"/>
    </row>
    <row r="25" spans="1:8" ht="15">
      <c r="A25" s="59"/>
      <c r="B25" s="59"/>
      <c r="C25" s="62"/>
      <c r="D25" s="63"/>
      <c r="E25" s="59"/>
      <c r="F25" s="59"/>
      <c r="G25" s="62"/>
      <c r="H25" s="63"/>
    </row>
    <row r="26" spans="1:8" ht="15">
      <c r="A26" s="64"/>
      <c r="B26" s="64"/>
      <c r="C26" s="65"/>
      <c r="D26" s="65"/>
      <c r="E26" s="64"/>
      <c r="F26" s="64"/>
      <c r="G26" s="65"/>
      <c r="H26" s="65"/>
    </row>
    <row r="27" spans="1:8" ht="15">
      <c r="A27" s="80"/>
      <c r="B27" s="80"/>
      <c r="C27" s="80"/>
      <c r="D27" s="80"/>
      <c r="E27" s="80"/>
      <c r="F27" s="80"/>
      <c r="G27" s="80"/>
      <c r="H27" s="66"/>
    </row>
    <row r="28" spans="1:8" ht="15">
      <c r="A28" s="80"/>
      <c r="B28" s="80"/>
      <c r="C28" s="80"/>
      <c r="D28" s="80"/>
      <c r="E28" s="80"/>
      <c r="F28" s="80"/>
      <c r="G28" s="80"/>
      <c r="H28" s="66"/>
    </row>
  </sheetData>
  <sheetProtection/>
  <mergeCells count="6">
    <mergeCell ref="A27:G27"/>
    <mergeCell ref="A28:G28"/>
    <mergeCell ref="A1:H1"/>
    <mergeCell ref="A12:G12"/>
    <mergeCell ref="A13:G13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1" t="s">
        <v>118</v>
      </c>
      <c r="B1" s="81"/>
      <c r="C1" s="81"/>
      <c r="D1" s="81"/>
      <c r="E1" s="81"/>
      <c r="F1" s="81"/>
      <c r="G1" s="81"/>
      <c r="H1" s="81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141</v>
      </c>
      <c r="B3" s="12" t="s">
        <v>1</v>
      </c>
      <c r="C3" s="13" t="s">
        <v>2</v>
      </c>
      <c r="D3" s="12" t="s">
        <v>7</v>
      </c>
      <c r="E3" s="12" t="s">
        <v>141</v>
      </c>
      <c r="F3" s="12" t="s">
        <v>1</v>
      </c>
      <c r="G3" s="12" t="s">
        <v>3</v>
      </c>
      <c r="H3" s="12" t="s">
        <v>7</v>
      </c>
    </row>
    <row r="4" spans="1:8" s="33" customFormat="1" ht="45" customHeight="1">
      <c r="A4" s="29" t="s">
        <v>144</v>
      </c>
      <c r="B4" s="29" t="s">
        <v>59</v>
      </c>
      <c r="C4" s="30" t="s">
        <v>60</v>
      </c>
      <c r="D4" s="31">
        <v>12262.1</v>
      </c>
      <c r="E4" s="29" t="s">
        <v>145</v>
      </c>
      <c r="F4" s="29" t="s">
        <v>109</v>
      </c>
      <c r="G4" s="30" t="s">
        <v>115</v>
      </c>
      <c r="H4" s="31">
        <v>88195.09</v>
      </c>
    </row>
    <row r="5" spans="1:8" s="33" customFormat="1" ht="15">
      <c r="A5" s="29"/>
      <c r="B5" s="29"/>
      <c r="C5" s="30"/>
      <c r="D5" s="31"/>
      <c r="E5" s="29"/>
      <c r="F5" s="34" t="s">
        <v>128</v>
      </c>
      <c r="G5" s="36" t="s">
        <v>44</v>
      </c>
      <c r="H5" s="35">
        <f>17*80</f>
        <v>1360</v>
      </c>
    </row>
    <row r="6" spans="1:8" s="33" customFormat="1" ht="15">
      <c r="A6" s="29"/>
      <c r="B6" s="29"/>
      <c r="C6" s="30"/>
      <c r="D6" s="31"/>
      <c r="E6" s="29"/>
      <c r="F6" s="29"/>
      <c r="G6" s="30"/>
      <c r="H6" s="31"/>
    </row>
    <row r="7" spans="1:8" s="33" customFormat="1" ht="42" customHeight="1">
      <c r="A7" s="29"/>
      <c r="B7" s="29"/>
      <c r="C7" s="30"/>
      <c r="D7" s="31"/>
      <c r="E7" s="29"/>
      <c r="F7" s="29"/>
      <c r="G7" s="30"/>
      <c r="H7" s="31"/>
    </row>
    <row r="8" spans="1:8" s="33" customFormat="1" ht="30" customHeight="1">
      <c r="A8" s="29"/>
      <c r="B8" s="29"/>
      <c r="C8" s="30"/>
      <c r="D8" s="31"/>
      <c r="E8" s="29"/>
      <c r="F8" s="29"/>
      <c r="G8" s="30"/>
      <c r="H8" s="31"/>
    </row>
    <row r="9" spans="1:8" s="33" customFormat="1" ht="30" customHeight="1">
      <c r="A9" s="29"/>
      <c r="B9" s="29"/>
      <c r="C9" s="30"/>
      <c r="D9" s="31"/>
      <c r="E9" s="29"/>
      <c r="F9" s="29"/>
      <c r="G9" s="30"/>
      <c r="H9" s="31"/>
    </row>
    <row r="10" spans="1:8" s="33" customFormat="1" ht="30" customHeight="1">
      <c r="A10" s="29"/>
      <c r="B10" s="29"/>
      <c r="C10" s="30"/>
      <c r="D10" s="31"/>
      <c r="E10" s="29"/>
      <c r="F10" s="29"/>
      <c r="G10" s="30"/>
      <c r="H10" s="31"/>
    </row>
    <row r="11" spans="1:8" ht="30" customHeight="1">
      <c r="A11" s="2"/>
      <c r="B11" s="2"/>
      <c r="C11" s="19"/>
      <c r="D11" s="4"/>
      <c r="E11" s="2"/>
      <c r="F11" s="2"/>
      <c r="G11" s="19"/>
      <c r="H11" s="4"/>
    </row>
    <row r="12" spans="1:8" ht="30" customHeight="1">
      <c r="A12" s="2"/>
      <c r="B12" s="2"/>
      <c r="C12" s="19"/>
      <c r="D12" s="4"/>
      <c r="E12" s="2"/>
      <c r="F12" s="2"/>
      <c r="G12" s="19"/>
      <c r="H12" s="4"/>
    </row>
    <row r="13" spans="1:8" ht="30" customHeight="1">
      <c r="A13" s="2"/>
      <c r="B13" s="2"/>
      <c r="C13" s="19"/>
      <c r="D13" s="4"/>
      <c r="E13" s="2"/>
      <c r="F13" s="2"/>
      <c r="G13" s="19"/>
      <c r="H13" s="4"/>
    </row>
    <row r="14" spans="1:8" ht="15.75" customHeight="1">
      <c r="A14" s="5"/>
      <c r="B14" s="5"/>
      <c r="C14" s="6" t="s">
        <v>4</v>
      </c>
      <c r="D14" s="15">
        <f>SUM(D4:D13)</f>
        <v>12262.1</v>
      </c>
      <c r="E14" s="5"/>
      <c r="F14" s="5"/>
      <c r="G14" s="6" t="s">
        <v>4</v>
      </c>
      <c r="H14" s="15">
        <f>SUM(H4:H13)</f>
        <v>89555.09</v>
      </c>
    </row>
    <row r="15" spans="1:8" ht="30" customHeight="1">
      <c r="A15" s="7"/>
      <c r="B15" s="7"/>
      <c r="C15" s="8"/>
      <c r="D15" s="8"/>
      <c r="E15" s="7"/>
      <c r="F15" s="7"/>
      <c r="G15" s="8"/>
      <c r="H15" s="8"/>
    </row>
    <row r="16" spans="1:8" ht="15.75" customHeight="1">
      <c r="A16" s="82" t="s">
        <v>31</v>
      </c>
      <c r="B16" s="83"/>
      <c r="C16" s="83"/>
      <c r="D16" s="83"/>
      <c r="E16" s="83"/>
      <c r="F16" s="83"/>
      <c r="G16" s="84"/>
      <c r="H16" s="9">
        <f>PRODUCT(D14,1/H14)</f>
        <v>0.13692242395155876</v>
      </c>
    </row>
    <row r="17" spans="1:8" ht="15.75" customHeight="1">
      <c r="A17" s="82" t="s">
        <v>68</v>
      </c>
      <c r="B17" s="83"/>
      <c r="C17" s="83"/>
      <c r="D17" s="83"/>
      <c r="E17" s="83"/>
      <c r="F17" s="83"/>
      <c r="G17" s="84"/>
      <c r="H17" s="9">
        <f>D4/H14</f>
        <v>0.13692242395155876</v>
      </c>
    </row>
  </sheetData>
  <sheetProtection/>
  <mergeCells count="3">
    <mergeCell ref="A1:H1"/>
    <mergeCell ref="A16:G16"/>
    <mergeCell ref="A17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8" sqref="E8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625" style="0" customWidth="1"/>
    <col min="4" max="4" width="11.75390625" style="0" customWidth="1"/>
    <col min="5" max="5" width="8.625" style="0" customWidth="1"/>
    <col min="6" max="6" width="5.625" style="0" customWidth="1"/>
    <col min="7" max="7" width="17.375" style="0" customWidth="1"/>
    <col min="8" max="8" width="11.625" style="0" customWidth="1"/>
  </cols>
  <sheetData>
    <row r="1" spans="1:8" ht="17.25">
      <c r="A1" s="81" t="s">
        <v>119</v>
      </c>
      <c r="B1" s="81"/>
      <c r="C1" s="81"/>
      <c r="D1" s="81"/>
      <c r="E1" s="81"/>
      <c r="F1" s="81"/>
      <c r="G1" s="81"/>
      <c r="H1" s="81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s="14" customFormat="1" ht="15">
      <c r="A3" s="12" t="s">
        <v>141</v>
      </c>
      <c r="B3" s="12" t="s">
        <v>1</v>
      </c>
      <c r="C3" s="13" t="s">
        <v>2</v>
      </c>
      <c r="D3" s="12" t="s">
        <v>7</v>
      </c>
      <c r="E3" s="12" t="s">
        <v>141</v>
      </c>
      <c r="F3" s="12" t="s">
        <v>1</v>
      </c>
      <c r="G3" s="12" t="s">
        <v>3</v>
      </c>
      <c r="H3" s="12" t="s">
        <v>7</v>
      </c>
    </row>
    <row r="4" spans="1:8" s="32" customFormat="1" ht="20.25">
      <c r="A4" s="29" t="s">
        <v>146</v>
      </c>
      <c r="B4" s="29" t="s">
        <v>84</v>
      </c>
      <c r="C4" s="30" t="s">
        <v>83</v>
      </c>
      <c r="D4" s="71">
        <v>122135</v>
      </c>
      <c r="E4" s="29"/>
      <c r="F4" s="29" t="s">
        <v>37</v>
      </c>
      <c r="G4" s="30" t="s">
        <v>61</v>
      </c>
      <c r="H4" s="31"/>
    </row>
    <row r="5" spans="1:8" s="32" customFormat="1" ht="40.5">
      <c r="A5" s="29" t="s">
        <v>147</v>
      </c>
      <c r="B5" s="29" t="s">
        <v>75</v>
      </c>
      <c r="C5" s="30" t="s">
        <v>137</v>
      </c>
      <c r="D5" s="31">
        <v>9675.95</v>
      </c>
      <c r="E5" s="29" t="s">
        <v>143</v>
      </c>
      <c r="F5" s="29" t="s">
        <v>36</v>
      </c>
      <c r="G5" s="30" t="s">
        <v>110</v>
      </c>
      <c r="H5" s="31">
        <f>221705.76-2297.68</f>
        <v>219408.08000000002</v>
      </c>
    </row>
    <row r="6" spans="1:8" s="32" customFormat="1" ht="15">
      <c r="A6" s="29"/>
      <c r="B6" s="29"/>
      <c r="C6" s="30"/>
      <c r="D6" s="31"/>
      <c r="E6" s="29"/>
      <c r="F6" s="34" t="s">
        <v>128</v>
      </c>
      <c r="G6" s="36" t="s">
        <v>44</v>
      </c>
      <c r="H6" s="35">
        <f>17*(20*12)</f>
        <v>4080</v>
      </c>
    </row>
    <row r="7" spans="1:8" ht="40.5" customHeight="1">
      <c r="A7" s="29"/>
      <c r="B7" s="29"/>
      <c r="C7" s="30"/>
      <c r="D7" s="31"/>
      <c r="E7" s="29"/>
      <c r="F7" s="29" t="s">
        <v>35</v>
      </c>
      <c r="G7" s="30" t="s">
        <v>87</v>
      </c>
      <c r="H7" s="4">
        <v>0</v>
      </c>
    </row>
    <row r="8" spans="1:8" ht="45" customHeight="1">
      <c r="A8" s="2"/>
      <c r="B8" s="2"/>
      <c r="C8" s="3"/>
      <c r="D8" s="4"/>
      <c r="E8" s="29" t="s">
        <v>148</v>
      </c>
      <c r="F8" s="29" t="s">
        <v>88</v>
      </c>
      <c r="G8" s="30" t="s">
        <v>89</v>
      </c>
      <c r="H8" s="31">
        <v>856.42</v>
      </c>
    </row>
    <row r="9" spans="1:8" ht="37.5" customHeight="1">
      <c r="A9" s="2"/>
      <c r="B9" s="2"/>
      <c r="C9" s="3"/>
      <c r="D9" s="4"/>
      <c r="E9" s="29"/>
      <c r="F9" s="29" t="s">
        <v>90</v>
      </c>
      <c r="G9" s="30" t="s">
        <v>91</v>
      </c>
      <c r="H9" s="31"/>
    </row>
    <row r="10" spans="1:8" ht="15">
      <c r="A10" s="5"/>
      <c r="B10" s="5"/>
      <c r="C10" s="6" t="s">
        <v>4</v>
      </c>
      <c r="D10" s="15">
        <f>SUM(D4:D9)</f>
        <v>131810.95</v>
      </c>
      <c r="E10" s="5"/>
      <c r="F10" s="5"/>
      <c r="G10" s="6" t="s">
        <v>4</v>
      </c>
      <c r="H10" s="15">
        <f>SUM(H4:H9)</f>
        <v>224344.50000000003</v>
      </c>
    </row>
    <row r="11" spans="1:8" ht="15">
      <c r="A11" s="7"/>
      <c r="B11" s="7"/>
      <c r="C11" s="8"/>
      <c r="D11" s="8"/>
      <c r="E11" s="7"/>
      <c r="F11" s="7"/>
      <c r="G11" s="8"/>
      <c r="H11" s="8"/>
    </row>
    <row r="12" spans="1:8" ht="15">
      <c r="A12" s="82" t="s">
        <v>5</v>
      </c>
      <c r="B12" s="83"/>
      <c r="C12" s="83"/>
      <c r="D12" s="83"/>
      <c r="E12" s="83"/>
      <c r="F12" s="83"/>
      <c r="G12" s="84"/>
      <c r="H12" s="9">
        <f>PRODUCT(D10,1/H10)</f>
        <v>0.5875381388890746</v>
      </c>
    </row>
    <row r="13" spans="1:8" ht="15">
      <c r="A13" s="10"/>
      <c r="B13" s="10"/>
      <c r="C13" s="10"/>
      <c r="D13" s="10"/>
      <c r="E13" s="10"/>
      <c r="F13" s="10"/>
      <c r="G13" s="10"/>
      <c r="H13" s="11"/>
    </row>
  </sheetData>
  <sheetProtection/>
  <mergeCells count="2">
    <mergeCell ref="A1:H1"/>
    <mergeCell ref="A12:G12"/>
  </mergeCells>
  <printOptions horizontalCentered="1"/>
  <pageMargins left="0.5118110236220472" right="0.2755905511811024" top="0.4724409448818898" bottom="0.4330708661417323" header="0.1968503937007874" footer="0.2362204724409449"/>
  <pageSetup horizontalDpi="600" verticalDpi="600" orientation="portrait" paperSize="9" scale="90" r:id="rId1"/>
  <headerFooter alignWithMargins="0">
    <oddFooter>&amp;L&amp;"Times New Roman,Corsivo"&amp;8&amp;Z&amp;F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9.25390625" style="0" customWidth="1"/>
    <col min="3" max="3" width="17.125" style="0" customWidth="1"/>
    <col min="7" max="7" width="18.25390625" style="0" customWidth="1"/>
  </cols>
  <sheetData>
    <row r="1" spans="1:8" ht="17.25">
      <c r="A1" s="86" t="s">
        <v>120</v>
      </c>
      <c r="B1" s="86"/>
      <c r="C1" s="86"/>
      <c r="D1" s="86"/>
      <c r="E1" s="86"/>
      <c r="F1" s="86"/>
      <c r="G1" s="86"/>
      <c r="H1" s="86"/>
    </row>
    <row r="2" spans="1:8" ht="18">
      <c r="A2" s="76"/>
      <c r="B2" s="39"/>
      <c r="C2" s="39"/>
      <c r="D2" s="39"/>
      <c r="E2" s="39"/>
      <c r="F2" s="39"/>
      <c r="G2" s="39"/>
      <c r="H2" s="39"/>
    </row>
    <row r="3" spans="1:8" ht="15">
      <c r="A3" s="12" t="s">
        <v>141</v>
      </c>
      <c r="B3" s="12" t="s">
        <v>1</v>
      </c>
      <c r="C3" s="13" t="s">
        <v>2</v>
      </c>
      <c r="D3" s="12" t="s">
        <v>7</v>
      </c>
      <c r="E3" s="12" t="s">
        <v>141</v>
      </c>
      <c r="F3" s="12" t="s">
        <v>1</v>
      </c>
      <c r="G3" s="12" t="s">
        <v>3</v>
      </c>
      <c r="H3" s="12" t="s">
        <v>7</v>
      </c>
    </row>
    <row r="4" spans="1:8" s="32" customFormat="1" ht="30">
      <c r="A4" s="29" t="s">
        <v>149</v>
      </c>
      <c r="B4" s="29" t="s">
        <v>32</v>
      </c>
      <c r="C4" s="30" t="s">
        <v>33</v>
      </c>
      <c r="D4" s="31"/>
      <c r="E4" s="29" t="s">
        <v>150</v>
      </c>
      <c r="F4" s="29" t="s">
        <v>34</v>
      </c>
      <c r="G4" s="30" t="s">
        <v>92</v>
      </c>
      <c r="H4" s="31"/>
    </row>
    <row r="5" spans="1:8" s="32" customFormat="1" ht="45" customHeight="1">
      <c r="A5" s="29"/>
      <c r="B5" s="29"/>
      <c r="C5" s="30"/>
      <c r="D5" s="31"/>
      <c r="E5" s="29"/>
      <c r="F5" s="29"/>
      <c r="G5" s="30"/>
      <c r="H5" s="31"/>
    </row>
    <row r="6" spans="1:8" s="32" customFormat="1" ht="45" customHeight="1">
      <c r="A6" s="29"/>
      <c r="B6" s="29"/>
      <c r="C6" s="30"/>
      <c r="D6" s="31"/>
      <c r="E6" s="29"/>
      <c r="F6" s="29"/>
      <c r="G6" s="30"/>
      <c r="H6" s="31"/>
    </row>
    <row r="7" spans="1:8" s="32" customFormat="1" ht="45.75" customHeight="1">
      <c r="A7" s="29"/>
      <c r="B7" s="29"/>
      <c r="C7" s="30"/>
      <c r="D7" s="31"/>
      <c r="E7" s="29"/>
      <c r="F7" s="29"/>
      <c r="G7" s="30"/>
      <c r="H7" s="31"/>
    </row>
    <row r="8" spans="1:8" s="32" customFormat="1" ht="45.75" customHeight="1">
      <c r="A8" s="29"/>
      <c r="B8" s="29"/>
      <c r="C8" s="30"/>
      <c r="D8" s="31"/>
      <c r="E8" s="29"/>
      <c r="F8" s="29"/>
      <c r="G8" s="30"/>
      <c r="H8" s="31"/>
    </row>
    <row r="9" spans="1:8" s="33" customFormat="1" ht="15">
      <c r="A9" s="23"/>
      <c r="B9" s="23"/>
      <c r="C9" s="24" t="s">
        <v>4</v>
      </c>
      <c r="D9" s="25">
        <f>SUM(D4:D8)</f>
        <v>0</v>
      </c>
      <c r="E9" s="23"/>
      <c r="F9" s="23"/>
      <c r="G9" s="24" t="s">
        <v>4</v>
      </c>
      <c r="H9" s="25">
        <f>SUM(H4:H8)</f>
        <v>0</v>
      </c>
    </row>
    <row r="10" spans="1:8" s="33" customFormat="1" ht="15">
      <c r="A10" s="37"/>
      <c r="B10" s="37"/>
      <c r="C10" s="38"/>
      <c r="D10" s="38"/>
      <c r="E10" s="37"/>
      <c r="F10" s="37"/>
      <c r="G10" s="38"/>
      <c r="H10" s="38"/>
    </row>
    <row r="11" spans="1:8" s="26" customFormat="1" ht="15">
      <c r="A11" s="82" t="s">
        <v>31</v>
      </c>
      <c r="B11" s="83"/>
      <c r="C11" s="83"/>
      <c r="D11" s="83"/>
      <c r="E11" s="83"/>
      <c r="F11" s="83"/>
      <c r="G11" s="84"/>
      <c r="H11" s="9" t="e">
        <f>PRODUCT(D9,1/H9)</f>
        <v>#DIV/0!</v>
      </c>
    </row>
    <row r="12" spans="1:8" ht="15">
      <c r="A12" s="82" t="s">
        <v>69</v>
      </c>
      <c r="B12" s="83"/>
      <c r="C12" s="83"/>
      <c r="D12" s="83"/>
      <c r="E12" s="83"/>
      <c r="F12" s="83"/>
      <c r="G12" s="84"/>
      <c r="H12" s="9" t="e">
        <f>D4/H9</f>
        <v>#DIV/0!</v>
      </c>
    </row>
    <row r="15" spans="1:8" ht="17.25">
      <c r="A15" s="16"/>
      <c r="B15" s="16"/>
      <c r="C15" s="16"/>
      <c r="D15" s="16"/>
      <c r="E15" s="16"/>
      <c r="F15" s="16"/>
      <c r="G15" s="16"/>
      <c r="H15" s="16"/>
    </row>
  </sheetData>
  <sheetProtection/>
  <mergeCells count="3">
    <mergeCell ref="A1:H1"/>
    <mergeCell ref="A11:G11"/>
    <mergeCell ref="A12:G12"/>
  </mergeCells>
  <printOptions horizontalCentered="1" vertic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H8" sqref="H8"/>
    </sheetView>
  </sheetViews>
  <sheetFormatPr defaultColWidth="9.00390625" defaultRowHeight="15.75"/>
  <cols>
    <col min="1" max="1" width="8.75390625" style="0" customWidth="1"/>
    <col min="2" max="2" width="5.625" style="0" customWidth="1"/>
    <col min="3" max="3" width="17.50390625" style="0" customWidth="1"/>
    <col min="4" max="4" width="11.50390625" style="0" customWidth="1"/>
    <col min="5" max="5" width="8.75390625" style="0" customWidth="1"/>
    <col min="6" max="6" width="5.375" style="0" customWidth="1"/>
    <col min="7" max="7" width="17.50390625" style="0" customWidth="1"/>
    <col min="8" max="8" width="11.375" style="0" customWidth="1"/>
    <col min="9" max="9" width="11.375" style="0" bestFit="1" customWidth="1"/>
  </cols>
  <sheetData>
    <row r="1" spans="1:8" ht="17.25">
      <c r="A1" s="81" t="s">
        <v>121</v>
      </c>
      <c r="B1" s="81"/>
      <c r="C1" s="81"/>
      <c r="D1" s="81"/>
      <c r="E1" s="81"/>
      <c r="F1" s="81"/>
      <c r="G1" s="81"/>
      <c r="H1" s="81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141</v>
      </c>
      <c r="B3" s="12" t="s">
        <v>1</v>
      </c>
      <c r="C3" s="13" t="s">
        <v>2</v>
      </c>
      <c r="D3" s="12" t="s">
        <v>7</v>
      </c>
      <c r="E3" s="12" t="s">
        <v>141</v>
      </c>
      <c r="F3" s="12" t="s">
        <v>1</v>
      </c>
      <c r="G3" s="12" t="s">
        <v>3</v>
      </c>
      <c r="H3" s="12" t="s">
        <v>7</v>
      </c>
    </row>
    <row r="4" spans="1:8" s="32" customFormat="1" ht="45" customHeight="1">
      <c r="A4" s="29" t="s">
        <v>151</v>
      </c>
      <c r="B4" s="34" t="s">
        <v>38</v>
      </c>
      <c r="C4" s="36" t="s">
        <v>93</v>
      </c>
      <c r="D4" s="35">
        <v>22429.2</v>
      </c>
      <c r="E4" s="29" t="s">
        <v>152</v>
      </c>
      <c r="F4" s="34" t="s">
        <v>39</v>
      </c>
      <c r="G4" s="36" t="s">
        <v>94</v>
      </c>
      <c r="H4" s="35">
        <v>2500</v>
      </c>
    </row>
    <row r="5" spans="1:8" s="32" customFormat="1" ht="45" customHeight="1">
      <c r="A5" s="34"/>
      <c r="B5" s="34"/>
      <c r="C5" s="36"/>
      <c r="D5" s="35"/>
      <c r="E5" s="29" t="s">
        <v>153</v>
      </c>
      <c r="F5" s="34" t="s">
        <v>40</v>
      </c>
      <c r="G5" s="36" t="s">
        <v>95</v>
      </c>
      <c r="H5" s="35">
        <v>73283.48</v>
      </c>
    </row>
    <row r="6" spans="1:17" s="32" customFormat="1" ht="33.75" customHeight="1">
      <c r="A6" s="34"/>
      <c r="B6" s="34"/>
      <c r="C6" s="36"/>
      <c r="D6" s="35"/>
      <c r="E6" s="29" t="s">
        <v>154</v>
      </c>
      <c r="F6" s="34" t="s">
        <v>41</v>
      </c>
      <c r="G6" s="36" t="s">
        <v>96</v>
      </c>
      <c r="H6" s="35">
        <v>25761.99</v>
      </c>
      <c r="J6" s="74"/>
      <c r="K6" s="74"/>
      <c r="L6" s="74"/>
      <c r="M6" s="74"/>
      <c r="N6" s="74"/>
      <c r="O6" s="74"/>
      <c r="P6" s="74"/>
      <c r="Q6" s="74"/>
    </row>
    <row r="7" spans="1:17" s="32" customFormat="1" ht="45" customHeight="1">
      <c r="A7" s="34"/>
      <c r="B7" s="34"/>
      <c r="C7" s="36"/>
      <c r="D7" s="35"/>
      <c r="E7" s="34"/>
      <c r="F7" s="34" t="s">
        <v>128</v>
      </c>
      <c r="G7" s="36" t="s">
        <v>44</v>
      </c>
      <c r="H7" s="35">
        <f>17*(7*12)</f>
        <v>1428</v>
      </c>
      <c r="J7" s="74"/>
      <c r="K7" s="74"/>
      <c r="L7" s="74"/>
      <c r="M7" s="74"/>
      <c r="N7" s="74"/>
      <c r="O7" s="74"/>
      <c r="P7" s="74"/>
      <c r="Q7" s="74"/>
    </row>
    <row r="8" spans="1:17" ht="45" customHeight="1">
      <c r="A8" s="2"/>
      <c r="B8" s="2"/>
      <c r="C8" s="3"/>
      <c r="D8" s="4"/>
      <c r="E8" s="29" t="s">
        <v>155</v>
      </c>
      <c r="F8" s="2" t="s">
        <v>81</v>
      </c>
      <c r="G8" s="3" t="s">
        <v>82</v>
      </c>
      <c r="H8" s="4">
        <v>38533.32</v>
      </c>
      <c r="J8" s="74"/>
      <c r="K8" s="74"/>
      <c r="L8" s="74"/>
      <c r="M8" s="74"/>
      <c r="N8" s="74"/>
      <c r="O8" s="74"/>
      <c r="P8" s="74"/>
      <c r="Q8" s="74"/>
    </row>
    <row r="9" spans="1:17" ht="45" customHeight="1">
      <c r="A9" s="2"/>
      <c r="B9" s="2"/>
      <c r="C9" s="3"/>
      <c r="D9" s="4"/>
      <c r="E9" s="29" t="s">
        <v>142</v>
      </c>
      <c r="F9" s="2" t="s">
        <v>138</v>
      </c>
      <c r="G9" s="3" t="s">
        <v>139</v>
      </c>
      <c r="H9" s="4">
        <v>12193.9</v>
      </c>
      <c r="J9" s="74"/>
      <c r="K9" s="74"/>
      <c r="L9" s="74"/>
      <c r="M9" s="74"/>
      <c r="N9" s="74"/>
      <c r="O9" s="74"/>
      <c r="P9" s="74"/>
      <c r="Q9" s="74"/>
    </row>
    <row r="10" spans="1:8" ht="50.25" customHeight="1">
      <c r="A10" s="34"/>
      <c r="B10" s="34"/>
      <c r="C10" s="36"/>
      <c r="D10" s="35"/>
      <c r="E10" s="29" t="s">
        <v>148</v>
      </c>
      <c r="F10" s="34" t="s">
        <v>105</v>
      </c>
      <c r="G10" s="36" t="s">
        <v>111</v>
      </c>
      <c r="H10" s="35">
        <v>9037.05</v>
      </c>
    </row>
    <row r="11" spans="1:9" ht="30" customHeight="1">
      <c r="A11" s="5"/>
      <c r="B11" s="5"/>
      <c r="C11" s="6" t="s">
        <v>4</v>
      </c>
      <c r="D11" s="15">
        <f>SUM(D4:D10)</f>
        <v>22429.2</v>
      </c>
      <c r="E11" s="5"/>
      <c r="F11" s="5"/>
      <c r="G11" s="6" t="s">
        <v>4</v>
      </c>
      <c r="H11" s="15">
        <f>SUM(H4:H10)</f>
        <v>162737.74</v>
      </c>
      <c r="I11" s="73"/>
    </row>
    <row r="12" ht="15.75" customHeight="1"/>
    <row r="13" spans="1:8" ht="15">
      <c r="A13" s="82" t="s">
        <v>31</v>
      </c>
      <c r="B13" s="83"/>
      <c r="C13" s="83"/>
      <c r="D13" s="83"/>
      <c r="E13" s="83"/>
      <c r="F13" s="83"/>
      <c r="G13" s="84"/>
      <c r="H13" s="9">
        <f>PRODUCT(D11,1/H11)</f>
        <v>0.13782420721831334</v>
      </c>
    </row>
    <row r="14" spans="1:8" ht="15">
      <c r="A14" s="52" t="s">
        <v>69</v>
      </c>
      <c r="B14" s="53"/>
      <c r="C14" s="53"/>
      <c r="D14" s="53"/>
      <c r="E14" s="53"/>
      <c r="F14" s="53"/>
      <c r="G14" s="54"/>
      <c r="H14" s="9">
        <f>D4/H11</f>
        <v>0.13782420721831334</v>
      </c>
    </row>
  </sheetData>
  <sheetProtection/>
  <mergeCells count="2">
    <mergeCell ref="A1:H1"/>
    <mergeCell ref="A13:G13"/>
  </mergeCells>
  <printOptions/>
  <pageMargins left="0.4330708661417323" right="0.4724409448818898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1" t="s">
        <v>122</v>
      </c>
      <c r="B1" s="81"/>
      <c r="C1" s="81"/>
      <c r="D1" s="81"/>
      <c r="E1" s="81"/>
      <c r="F1" s="81"/>
      <c r="G1" s="81"/>
      <c r="H1" s="81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141</v>
      </c>
      <c r="B3" s="12" t="s">
        <v>1</v>
      </c>
      <c r="C3" s="13" t="s">
        <v>2</v>
      </c>
      <c r="D3" s="12" t="s">
        <v>7</v>
      </c>
      <c r="E3" s="12" t="s">
        <v>141</v>
      </c>
      <c r="F3" s="12" t="s">
        <v>1</v>
      </c>
      <c r="G3" s="12" t="s">
        <v>3</v>
      </c>
      <c r="H3" s="12" t="s">
        <v>7</v>
      </c>
    </row>
    <row r="4" spans="1:8" s="32" customFormat="1" ht="45" customHeight="1">
      <c r="A4" s="29" t="s">
        <v>140</v>
      </c>
      <c r="B4" s="34" t="s">
        <v>42</v>
      </c>
      <c r="C4" s="36" t="s">
        <v>129</v>
      </c>
      <c r="D4" s="35">
        <v>704</v>
      </c>
      <c r="E4" s="29" t="s">
        <v>142</v>
      </c>
      <c r="F4" s="34" t="s">
        <v>43</v>
      </c>
      <c r="G4" s="36" t="s">
        <v>97</v>
      </c>
      <c r="H4" s="35">
        <v>762.82</v>
      </c>
    </row>
    <row r="5" spans="1:8" s="32" customFormat="1" ht="35.25" customHeight="1">
      <c r="A5" s="29" t="s">
        <v>156</v>
      </c>
      <c r="B5" s="34" t="s">
        <v>30</v>
      </c>
      <c r="C5" s="72" t="s">
        <v>131</v>
      </c>
      <c r="D5" s="70"/>
      <c r="E5" s="34"/>
      <c r="F5" s="34" t="s">
        <v>37</v>
      </c>
      <c r="G5" s="36"/>
      <c r="H5" s="35"/>
    </row>
    <row r="6" spans="1:8" ht="30" customHeight="1">
      <c r="A6" s="2"/>
      <c r="B6" s="2"/>
      <c r="C6" s="3"/>
      <c r="D6" s="4"/>
      <c r="E6" s="2"/>
      <c r="F6" s="2"/>
      <c r="G6" s="3"/>
      <c r="H6" s="4"/>
    </row>
    <row r="7" spans="1:8" ht="30" customHeight="1">
      <c r="A7" s="2"/>
      <c r="B7" s="2"/>
      <c r="C7" s="3"/>
      <c r="D7" s="4"/>
      <c r="E7" s="2"/>
      <c r="F7" s="2"/>
      <c r="G7" s="3"/>
      <c r="H7" s="4"/>
    </row>
    <row r="8" spans="1:8" ht="30" customHeight="1">
      <c r="A8" s="2"/>
      <c r="B8" s="2"/>
      <c r="C8" s="3"/>
      <c r="D8" s="4"/>
      <c r="E8" s="2"/>
      <c r="F8" s="2"/>
      <c r="G8" s="3"/>
      <c r="H8" s="4"/>
    </row>
    <row r="9" spans="1:8" ht="15.75" customHeight="1">
      <c r="A9" s="5"/>
      <c r="B9" s="5"/>
      <c r="C9" s="6" t="s">
        <v>4</v>
      </c>
      <c r="D9" s="15">
        <f>SUM(D4:D8)</f>
        <v>704</v>
      </c>
      <c r="E9" s="5"/>
      <c r="F9" s="5"/>
      <c r="G9" s="6" t="s">
        <v>4</v>
      </c>
      <c r="H9" s="15">
        <f>SUM(H4:H8)</f>
        <v>762.82</v>
      </c>
    </row>
    <row r="10" spans="1:8" ht="30" customHeight="1">
      <c r="A10" s="7"/>
      <c r="B10" s="7"/>
      <c r="C10" s="8"/>
      <c r="D10" s="8"/>
      <c r="E10" s="7"/>
      <c r="F10" s="7"/>
      <c r="G10" s="8"/>
      <c r="H10" s="8"/>
    </row>
    <row r="11" spans="1:8" s="26" customFormat="1" ht="15">
      <c r="A11" s="82" t="s">
        <v>31</v>
      </c>
      <c r="B11" s="83"/>
      <c r="C11" s="83"/>
      <c r="D11" s="83"/>
      <c r="E11" s="83"/>
      <c r="F11" s="83"/>
      <c r="G11" s="84"/>
      <c r="H11" s="9">
        <f>PRODUCT(D9,1/H9)</f>
        <v>0.9228913767336986</v>
      </c>
    </row>
    <row r="12" spans="1:8" ht="15">
      <c r="A12" s="82" t="s">
        <v>68</v>
      </c>
      <c r="B12" s="83"/>
      <c r="C12" s="83"/>
      <c r="D12" s="83"/>
      <c r="E12" s="83"/>
      <c r="F12" s="83"/>
      <c r="G12" s="84"/>
      <c r="H12" s="9">
        <f>D4/H9</f>
        <v>0.9228913767336986</v>
      </c>
    </row>
  </sheetData>
  <sheetProtection/>
  <mergeCells count="3">
    <mergeCell ref="A1:H1"/>
    <mergeCell ref="A11:G11"/>
    <mergeCell ref="A12:G12"/>
  </mergeCells>
  <printOptions/>
  <pageMargins left="0.4330708661417323" right="0.2362204724409449" top="0.9055118110236221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10" sqref="K10"/>
    </sheetView>
  </sheetViews>
  <sheetFormatPr defaultColWidth="9.00390625" defaultRowHeight="15.75"/>
  <cols>
    <col min="1" max="1" width="6.875" style="0" bestFit="1" customWidth="1"/>
    <col min="2" max="2" width="4.25390625" style="0" bestFit="1" customWidth="1"/>
    <col min="3" max="3" width="21.75390625" style="0" customWidth="1"/>
    <col min="4" max="4" width="9.50390625" style="0" customWidth="1"/>
    <col min="5" max="5" width="8.75390625" style="0" customWidth="1"/>
    <col min="6" max="6" width="4.25390625" style="0" bestFit="1" customWidth="1"/>
    <col min="7" max="7" width="26.75390625" style="0" customWidth="1"/>
    <col min="8" max="8" width="11.375" style="0" bestFit="1" customWidth="1"/>
  </cols>
  <sheetData>
    <row r="1" spans="1:8" ht="33" customHeight="1">
      <c r="A1" s="87" t="s">
        <v>123</v>
      </c>
      <c r="B1" s="87"/>
      <c r="C1" s="87"/>
      <c r="D1" s="87"/>
      <c r="E1" s="87"/>
      <c r="F1" s="87"/>
      <c r="G1" s="87"/>
      <c r="H1" s="87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141</v>
      </c>
      <c r="B3" s="12" t="s">
        <v>1</v>
      </c>
      <c r="C3" s="13" t="s">
        <v>2</v>
      </c>
      <c r="D3" s="12" t="s">
        <v>7</v>
      </c>
      <c r="E3" s="12" t="s">
        <v>141</v>
      </c>
      <c r="F3" s="12" t="s">
        <v>1</v>
      </c>
      <c r="G3" s="12" t="s">
        <v>3</v>
      </c>
      <c r="H3" s="12" t="s">
        <v>7</v>
      </c>
    </row>
    <row r="4" spans="1:8" s="32" customFormat="1" ht="45" customHeight="1">
      <c r="A4" s="29" t="s">
        <v>156</v>
      </c>
      <c r="B4" s="29" t="s">
        <v>49</v>
      </c>
      <c r="C4" s="30" t="s">
        <v>50</v>
      </c>
      <c r="D4" s="31">
        <v>42862.31</v>
      </c>
      <c r="E4" s="29" t="s">
        <v>159</v>
      </c>
      <c r="F4" s="29" t="s">
        <v>45</v>
      </c>
      <c r="G4" s="30" t="s">
        <v>98</v>
      </c>
      <c r="H4" s="31">
        <v>258768.33</v>
      </c>
    </row>
    <row r="5" spans="1:8" s="32" customFormat="1" ht="45" customHeight="1">
      <c r="A5" s="29" t="s">
        <v>157</v>
      </c>
      <c r="B5" s="29" t="s">
        <v>47</v>
      </c>
      <c r="C5" s="30" t="s">
        <v>48</v>
      </c>
      <c r="D5" s="31">
        <v>108577.53</v>
      </c>
      <c r="E5" s="29"/>
      <c r="F5" s="29" t="s">
        <v>46</v>
      </c>
      <c r="G5" s="30" t="s">
        <v>99</v>
      </c>
      <c r="H5" s="31">
        <v>0</v>
      </c>
    </row>
    <row r="6" spans="1:8" ht="45" customHeight="1">
      <c r="A6" s="29" t="s">
        <v>158</v>
      </c>
      <c r="B6" s="29" t="s">
        <v>106</v>
      </c>
      <c r="C6" s="30" t="s">
        <v>107</v>
      </c>
      <c r="D6" s="31">
        <v>62953.32</v>
      </c>
      <c r="E6" s="29" t="s">
        <v>160</v>
      </c>
      <c r="F6" s="2" t="s">
        <v>71</v>
      </c>
      <c r="G6" s="3" t="s">
        <v>70</v>
      </c>
      <c r="H6" s="4">
        <v>0</v>
      </c>
    </row>
    <row r="7" spans="1:8" ht="45" customHeight="1">
      <c r="A7" s="2"/>
      <c r="B7" s="2"/>
      <c r="C7" s="3"/>
      <c r="D7" s="4"/>
      <c r="E7" s="29"/>
      <c r="F7" s="29" t="s">
        <v>21</v>
      </c>
      <c r="G7" s="30" t="s">
        <v>44</v>
      </c>
      <c r="H7" s="4">
        <f>17*240</f>
        <v>4080</v>
      </c>
    </row>
    <row r="8" spans="1:8" ht="27" customHeight="1">
      <c r="A8" s="77"/>
      <c r="B8" s="77"/>
      <c r="C8" s="77"/>
      <c r="D8" s="77"/>
      <c r="E8" s="29"/>
      <c r="F8" s="29" t="s">
        <v>112</v>
      </c>
      <c r="G8" s="30" t="s">
        <v>130</v>
      </c>
      <c r="H8" s="31"/>
    </row>
    <row r="9" spans="1:8" ht="27" customHeight="1">
      <c r="A9" s="77"/>
      <c r="B9" s="77"/>
      <c r="C9" s="77"/>
      <c r="D9" s="77"/>
      <c r="E9" s="29" t="s">
        <v>148</v>
      </c>
      <c r="F9" s="29" t="s">
        <v>100</v>
      </c>
      <c r="G9" s="30" t="s">
        <v>102</v>
      </c>
      <c r="H9" s="31">
        <v>2488.8</v>
      </c>
    </row>
    <row r="10" spans="1:8" ht="38.25" customHeight="1">
      <c r="A10" s="77"/>
      <c r="B10" s="77"/>
      <c r="C10" s="77"/>
      <c r="D10" s="77"/>
      <c r="E10" s="29" t="s">
        <v>153</v>
      </c>
      <c r="F10" s="29" t="s">
        <v>101</v>
      </c>
      <c r="G10" s="30" t="s">
        <v>103</v>
      </c>
      <c r="H10" s="31">
        <v>13266.42</v>
      </c>
    </row>
    <row r="11" spans="1:8" ht="24.75" customHeight="1">
      <c r="A11" s="12"/>
      <c r="B11" s="12"/>
      <c r="C11" s="24" t="s">
        <v>4</v>
      </c>
      <c r="D11" s="44">
        <f>SUM(D4:D10)</f>
        <v>214393.16</v>
      </c>
      <c r="E11" s="12"/>
      <c r="F11" s="12"/>
      <c r="G11" s="45" t="s">
        <v>4</v>
      </c>
      <c r="H11" s="44">
        <f>SUM(H4:H10)</f>
        <v>278603.54999999993</v>
      </c>
    </row>
    <row r="13" spans="1:8" ht="15">
      <c r="A13" s="82" t="s">
        <v>31</v>
      </c>
      <c r="B13" s="83"/>
      <c r="C13" s="83"/>
      <c r="D13" s="83"/>
      <c r="E13" s="83"/>
      <c r="F13" s="83"/>
      <c r="G13" s="84"/>
      <c r="H13" s="9">
        <f>D11/H11</f>
        <v>0.7695277393270834</v>
      </c>
    </row>
    <row r="14" spans="1:8" ht="15">
      <c r="A14" s="82" t="s">
        <v>68</v>
      </c>
      <c r="B14" s="83"/>
      <c r="C14" s="83"/>
      <c r="D14" s="83"/>
      <c r="E14" s="83"/>
      <c r="F14" s="83"/>
      <c r="G14" s="84"/>
      <c r="H14" s="9">
        <f>D5/H11</f>
        <v>0.3897205545299047</v>
      </c>
    </row>
    <row r="15" ht="15">
      <c r="H15" s="73"/>
    </row>
    <row r="16" ht="15">
      <c r="H16" s="73"/>
    </row>
  </sheetData>
  <sheetProtection/>
  <mergeCells count="3">
    <mergeCell ref="A1:H1"/>
    <mergeCell ref="A13:G13"/>
    <mergeCell ref="A14:G14"/>
  </mergeCells>
  <printOptions horizontalCentered="1" verticalCentered="1"/>
  <pageMargins left="0.3937007874015748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875" style="0" bestFit="1" customWidth="1"/>
    <col min="2" max="2" width="4.25390625" style="0" bestFit="1" customWidth="1"/>
    <col min="3" max="3" width="21.75390625" style="0" customWidth="1"/>
    <col min="4" max="4" width="9.50390625" style="0" customWidth="1"/>
    <col min="5" max="5" width="7.25390625" style="0" bestFit="1" customWidth="1"/>
    <col min="6" max="6" width="4.25390625" style="0" bestFit="1" customWidth="1"/>
    <col min="7" max="7" width="26.75390625" style="0" customWidth="1"/>
  </cols>
  <sheetData>
    <row r="1" spans="1:8" ht="33" customHeight="1">
      <c r="A1" s="87" t="s">
        <v>124</v>
      </c>
      <c r="B1" s="87"/>
      <c r="C1" s="87"/>
      <c r="D1" s="87"/>
      <c r="E1" s="87"/>
      <c r="F1" s="87"/>
      <c r="G1" s="87"/>
      <c r="H1" s="87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45" customHeight="1">
      <c r="A3" s="12" t="s">
        <v>141</v>
      </c>
      <c r="B3" s="12" t="s">
        <v>1</v>
      </c>
      <c r="C3" s="13" t="s">
        <v>2</v>
      </c>
      <c r="D3" s="12" t="s">
        <v>7</v>
      </c>
      <c r="E3" s="12" t="s">
        <v>141</v>
      </c>
      <c r="F3" s="12" t="s">
        <v>1</v>
      </c>
      <c r="G3" s="12" t="s">
        <v>3</v>
      </c>
      <c r="H3" s="12" t="s">
        <v>7</v>
      </c>
    </row>
    <row r="4" spans="1:8" ht="45" customHeight="1">
      <c r="A4" s="29" t="s">
        <v>161</v>
      </c>
      <c r="B4" s="2" t="s">
        <v>51</v>
      </c>
      <c r="C4" s="36" t="s">
        <v>52</v>
      </c>
      <c r="D4" s="35">
        <v>2761.45</v>
      </c>
      <c r="E4" s="34"/>
      <c r="F4" s="34"/>
      <c r="G4" s="36"/>
      <c r="H4" s="35"/>
    </row>
    <row r="5" spans="1:8" ht="45" customHeight="1">
      <c r="A5" s="2"/>
      <c r="B5" s="2"/>
      <c r="C5" s="3"/>
      <c r="D5" s="4"/>
      <c r="E5" s="2"/>
      <c r="F5" s="2"/>
      <c r="G5" s="3"/>
      <c r="H5" s="4"/>
    </row>
    <row r="6" spans="1:8" ht="45" customHeight="1">
      <c r="A6" s="2"/>
      <c r="B6" s="2"/>
      <c r="C6" s="3"/>
      <c r="D6" s="4"/>
      <c r="E6" s="2"/>
      <c r="F6" s="2"/>
      <c r="G6" s="3"/>
      <c r="H6" s="4"/>
    </row>
    <row r="7" spans="1:8" ht="45" customHeight="1">
      <c r="A7" s="5"/>
      <c r="B7" s="5"/>
      <c r="C7" s="6" t="s">
        <v>4</v>
      </c>
      <c r="D7" s="15">
        <f>SUM(D4:D6)</f>
        <v>2761.45</v>
      </c>
      <c r="E7" s="5"/>
      <c r="F7" s="5"/>
      <c r="G7" s="6" t="s">
        <v>4</v>
      </c>
      <c r="H7" s="15">
        <f>SUM(H4:H6)</f>
        <v>0</v>
      </c>
    </row>
    <row r="8" spans="1:8" ht="45" customHeight="1">
      <c r="A8" s="7"/>
      <c r="B8" s="7"/>
      <c r="C8" s="8"/>
      <c r="D8" s="8"/>
      <c r="E8" s="7"/>
      <c r="F8" s="7"/>
      <c r="G8" s="8"/>
      <c r="H8" s="8"/>
    </row>
    <row r="9" spans="1:8" ht="24.75" customHeight="1">
      <c r="A9" s="82" t="s">
        <v>31</v>
      </c>
      <c r="B9" s="83"/>
      <c r="C9" s="83"/>
      <c r="D9" s="83"/>
      <c r="E9" s="83"/>
      <c r="F9" s="83"/>
      <c r="G9" s="84"/>
      <c r="H9" s="9"/>
    </row>
    <row r="12" ht="15">
      <c r="A12" t="s">
        <v>53</v>
      </c>
    </row>
  </sheetData>
  <sheetProtection/>
  <mergeCells count="2">
    <mergeCell ref="A1:H1"/>
    <mergeCell ref="A9:G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gori</dc:creator>
  <cp:keywords/>
  <dc:description/>
  <cp:lastModifiedBy>albaritasabot</cp:lastModifiedBy>
  <cp:lastPrinted>2020-03-23T16:43:53Z</cp:lastPrinted>
  <dcterms:created xsi:type="dcterms:W3CDTF">2002-08-21T07:08:11Z</dcterms:created>
  <dcterms:modified xsi:type="dcterms:W3CDTF">2020-06-15T12:35:00Z</dcterms:modified>
  <cp:category/>
  <cp:version/>
  <cp:contentType/>
  <cp:contentStatus/>
</cp:coreProperties>
</file>